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phajnc\Documents\rebalans\"/>
    </mc:Choice>
  </mc:AlternateContent>
  <xr:revisionPtr revIDLastSave="0" documentId="8_{7DE7E35D-44E4-4B62-9D02-6554988F12E4}" xr6:coauthVersionLast="47" xr6:coauthVersionMax="47" xr10:uidLastSave="{00000000-0000-0000-0000-000000000000}"/>
  <bookViews>
    <workbookView xWindow="-28920" yWindow="-705" windowWidth="29040" windowHeight="15720" activeTab="7" xr2:uid="{78016D97-9830-40BC-969D-37ED66A25C1F}"/>
  </bookViews>
  <sheets>
    <sheet name="sažetak" sheetId="1" r:id="rId1"/>
    <sheet name="A-eko" sheetId="2" r:id="rId2"/>
    <sheet name="A-IF" sheetId="3" r:id="rId3"/>
    <sheet name="A-FUKC" sheetId="4" r:id="rId4"/>
    <sheet name="B-eko" sheetId="5" r:id="rId5"/>
    <sheet name="B-IF" sheetId="6" r:id="rId6"/>
    <sheet name="prihodi" sheetId="7" r:id="rId7"/>
    <sheet name="rashodi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8" l="1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E2" i="8"/>
  <c r="F2" i="8"/>
  <c r="G2" i="8"/>
  <c r="E15" i="8"/>
  <c r="F15" i="8"/>
  <c r="G15" i="8"/>
  <c r="C15" i="8"/>
  <c r="C2" i="8" s="1"/>
  <c r="E11" i="8"/>
  <c r="F11" i="8"/>
  <c r="G11" i="8"/>
  <c r="C11" i="8"/>
  <c r="E3" i="8"/>
  <c r="F3" i="8"/>
  <c r="G3" i="8"/>
  <c r="C3" i="8"/>
  <c r="D19" i="7"/>
  <c r="D17" i="7"/>
  <c r="D16" i="7"/>
  <c r="D15" i="7"/>
  <c r="D14" i="7" s="1"/>
  <c r="D13" i="7"/>
  <c r="D12" i="7"/>
  <c r="D10" i="7"/>
  <c r="D9" i="7"/>
  <c r="D8" i="7"/>
  <c r="D7" i="7"/>
  <c r="D6" i="7"/>
  <c r="D5" i="7"/>
  <c r="D4" i="7"/>
  <c r="D18" i="7"/>
  <c r="E18" i="7"/>
  <c r="F18" i="7"/>
  <c r="G18" i="7"/>
  <c r="E14" i="7"/>
  <c r="F14" i="7"/>
  <c r="G14" i="7"/>
  <c r="D11" i="7"/>
  <c r="E11" i="7"/>
  <c r="F11" i="7"/>
  <c r="G11" i="7"/>
  <c r="F3" i="7"/>
  <c r="G3" i="7"/>
  <c r="D3" i="7"/>
  <c r="E3" i="7"/>
  <c r="C2" i="7"/>
  <c r="C18" i="7"/>
  <c r="C14" i="7"/>
  <c r="C11" i="7"/>
  <c r="C3" i="7"/>
  <c r="C17" i="6"/>
  <c r="C10" i="6" s="1"/>
  <c r="D17" i="6"/>
  <c r="B17" i="6"/>
  <c r="D10" i="6"/>
  <c r="B10" i="6"/>
  <c r="C3" i="6"/>
  <c r="D3" i="6"/>
  <c r="B3" i="6"/>
  <c r="D8" i="5"/>
  <c r="E8" i="5"/>
  <c r="D11" i="5"/>
  <c r="D10" i="5"/>
  <c r="D9" i="5"/>
  <c r="D7" i="5"/>
  <c r="D6" i="5"/>
  <c r="D5" i="5"/>
  <c r="D4" i="5"/>
  <c r="D3" i="5"/>
  <c r="E3" i="5"/>
  <c r="C3" i="5"/>
  <c r="E4" i="5"/>
  <c r="C4" i="5"/>
  <c r="E9" i="5"/>
  <c r="C9" i="5"/>
  <c r="C8" i="5" s="1"/>
  <c r="D45" i="4"/>
  <c r="B45" i="4"/>
  <c r="D38" i="4"/>
  <c r="B38" i="4"/>
  <c r="D32" i="4"/>
  <c r="B32" i="4"/>
  <c r="C32" i="4" s="1"/>
  <c r="D26" i="4"/>
  <c r="B26" i="4"/>
  <c r="D23" i="4"/>
  <c r="B23" i="4"/>
  <c r="C23" i="4" s="1"/>
  <c r="D18" i="4"/>
  <c r="B18" i="4"/>
  <c r="C18" i="4" s="1"/>
  <c r="D11" i="4"/>
  <c r="B11" i="4"/>
  <c r="C11" i="4" s="1"/>
  <c r="D4" i="4"/>
  <c r="B4" i="4"/>
  <c r="C48" i="4"/>
  <c r="C47" i="4"/>
  <c r="C46" i="4"/>
  <c r="C45" i="4"/>
  <c r="C44" i="4"/>
  <c r="C43" i="4"/>
  <c r="C42" i="4"/>
  <c r="C41" i="4"/>
  <c r="C40" i="4"/>
  <c r="C39" i="4"/>
  <c r="C37" i="4"/>
  <c r="C36" i="4"/>
  <c r="C35" i="4"/>
  <c r="C34" i="4"/>
  <c r="C33" i="4"/>
  <c r="C31" i="4"/>
  <c r="C30" i="4"/>
  <c r="C29" i="4"/>
  <c r="C28" i="4"/>
  <c r="C27" i="4"/>
  <c r="C25" i="4"/>
  <c r="C24" i="4"/>
  <c r="C22" i="4"/>
  <c r="C21" i="4"/>
  <c r="C20" i="4"/>
  <c r="C19" i="4"/>
  <c r="C17" i="4"/>
  <c r="C16" i="4"/>
  <c r="C15" i="4"/>
  <c r="C14" i="4"/>
  <c r="C13" i="4"/>
  <c r="C12" i="4"/>
  <c r="C10" i="4"/>
  <c r="C9" i="4"/>
  <c r="C8" i="4"/>
  <c r="C7" i="4"/>
  <c r="C6" i="4"/>
  <c r="C5" i="4"/>
  <c r="C4" i="4"/>
  <c r="C35" i="3"/>
  <c r="D35" i="3"/>
  <c r="C69" i="3"/>
  <c r="D69" i="3"/>
  <c r="C67" i="3"/>
  <c r="D67" i="3"/>
  <c r="B69" i="3"/>
  <c r="B67" i="3"/>
  <c r="C64" i="3"/>
  <c r="D64" i="3"/>
  <c r="B64" i="3"/>
  <c r="C59" i="3"/>
  <c r="D59" i="3"/>
  <c r="B59" i="3"/>
  <c r="C50" i="3"/>
  <c r="D50" i="3"/>
  <c r="B50" i="3"/>
  <c r="B42" i="3"/>
  <c r="C42" i="3"/>
  <c r="D42" i="3"/>
  <c r="C39" i="3"/>
  <c r="D39" i="3"/>
  <c r="B39" i="3"/>
  <c r="C36" i="3"/>
  <c r="D36" i="3"/>
  <c r="B36" i="3"/>
  <c r="C34" i="3"/>
  <c r="C33" i="3"/>
  <c r="C31" i="3"/>
  <c r="C30" i="3"/>
  <c r="C29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0" i="3"/>
  <c r="C9" i="3"/>
  <c r="C7" i="3"/>
  <c r="C6" i="3"/>
  <c r="C5" i="3"/>
  <c r="D32" i="3"/>
  <c r="B32" i="3"/>
  <c r="D28" i="3"/>
  <c r="B28" i="3"/>
  <c r="D19" i="3"/>
  <c r="B19" i="3"/>
  <c r="D11" i="3"/>
  <c r="B11" i="3"/>
  <c r="D8" i="3"/>
  <c r="B8" i="3"/>
  <c r="D4" i="3"/>
  <c r="B4" i="3"/>
  <c r="D24" i="2"/>
  <c r="E24" i="2"/>
  <c r="C24" i="2"/>
  <c r="E15" i="2"/>
  <c r="D16" i="2"/>
  <c r="E16" i="2"/>
  <c r="C16" i="2"/>
  <c r="D3" i="2"/>
  <c r="E3" i="2"/>
  <c r="C3" i="2"/>
  <c r="E12" i="2"/>
  <c r="C12" i="2"/>
  <c r="E4" i="2"/>
  <c r="C4" i="2"/>
  <c r="D27" i="2"/>
  <c r="D26" i="2"/>
  <c r="D25" i="2"/>
  <c r="D23" i="2"/>
  <c r="D22" i="2"/>
  <c r="D21" i="2"/>
  <c r="D20" i="2"/>
  <c r="D19" i="2"/>
  <c r="D18" i="2"/>
  <c r="D17" i="2"/>
  <c r="D14" i="2"/>
  <c r="D13" i="2"/>
  <c r="D12" i="2"/>
  <c r="D11" i="2"/>
  <c r="D10" i="2"/>
  <c r="D9" i="2"/>
  <c r="D8" i="2"/>
  <c r="D7" i="2"/>
  <c r="D6" i="2"/>
  <c r="D5" i="2"/>
  <c r="D4" i="2"/>
  <c r="B41" i="1"/>
  <c r="C41" i="1" s="1"/>
  <c r="C44" i="1"/>
  <c r="C43" i="1"/>
  <c r="C42" i="1"/>
  <c r="C40" i="1"/>
  <c r="C39" i="1"/>
  <c r="C38" i="1"/>
  <c r="C34" i="1"/>
  <c r="C33" i="1"/>
  <c r="C32" i="1"/>
  <c r="C31" i="1"/>
  <c r="C27" i="1"/>
  <c r="C26" i="1"/>
  <c r="C25" i="1"/>
  <c r="C18" i="1"/>
  <c r="C17" i="1"/>
  <c r="C11" i="1"/>
  <c r="C10" i="1"/>
  <c r="C8" i="1"/>
  <c r="C7" i="1"/>
  <c r="D19" i="1"/>
  <c r="B19" i="1"/>
  <c r="D9" i="1"/>
  <c r="D6" i="1"/>
  <c r="B9" i="1"/>
  <c r="B6" i="1"/>
  <c r="G2" i="7" l="1"/>
  <c r="F2" i="7"/>
  <c r="E2" i="7"/>
  <c r="D2" i="7"/>
  <c r="C38" i="4"/>
  <c r="C3" i="4" s="1"/>
  <c r="C26" i="4"/>
  <c r="D3" i="4"/>
  <c r="B3" i="4"/>
  <c r="D3" i="3"/>
  <c r="C19" i="3"/>
  <c r="C8" i="3"/>
  <c r="C28" i="3"/>
  <c r="C32" i="3"/>
  <c r="C11" i="3"/>
  <c r="B3" i="3"/>
  <c r="B35" i="3"/>
  <c r="C4" i="3"/>
  <c r="D15" i="2"/>
  <c r="C15" i="2"/>
  <c r="C9" i="1"/>
  <c r="B12" i="1"/>
  <c r="B20" i="1" s="1"/>
  <c r="C19" i="1"/>
  <c r="C6" i="1"/>
  <c r="D12" i="1"/>
  <c r="C3" i="3" l="1"/>
  <c r="D20" i="1"/>
  <c r="C20" i="1" s="1"/>
  <c r="C12" i="1"/>
</calcChain>
</file>

<file path=xl/sharedStrings.xml><?xml version="1.0" encoding="utf-8"?>
<sst xmlns="http://schemas.openxmlformats.org/spreadsheetml/2006/main" count="290" uniqueCount="193">
  <si>
    <r>
      <t>I.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Arial"/>
        <family val="2"/>
        <charset val="238"/>
      </rPr>
      <t>OPĆI DIO</t>
    </r>
  </si>
  <si>
    <r>
      <t>A)</t>
    </r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Arial"/>
        <family val="2"/>
        <charset val="238"/>
      </rPr>
      <t xml:space="preserve"> RAČUN PRIHODA I RASHODA</t>
    </r>
  </si>
  <si>
    <t>Naziv</t>
  </si>
  <si>
    <t>PLAN 2025</t>
  </si>
  <si>
    <t>POVEĆANJE/ SMANJENJE</t>
  </si>
  <si>
    <t>NOVI PLAN 2025</t>
  </si>
  <si>
    <t>UKUPNO PRIHODI</t>
  </si>
  <si>
    <t>6 PRIHODI POSLOVANJA</t>
  </si>
  <si>
    <t>7 PRIHODI OD PRODAJE NEFINANCIJSKE IMOVINE</t>
  </si>
  <si>
    <t>UKUPNO RASHODI</t>
  </si>
  <si>
    <t>3 RASHODI POSLOVANJA</t>
  </si>
  <si>
    <t>4 RASHODI ZA NABAVU NEFINANCIJSKE IMOVINE</t>
  </si>
  <si>
    <t>Razlika</t>
  </si>
  <si>
    <r>
      <t>B)</t>
    </r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Arial"/>
        <family val="2"/>
        <charset val="238"/>
      </rPr>
      <t xml:space="preserve"> RAČUN FINANCIRANJA</t>
    </r>
  </si>
  <si>
    <t>8 PRIMICI OD FINANCIJSKE IMOVINE I ZADUŽIVANJA</t>
  </si>
  <si>
    <t>5 IZDACI ZA FINANCIJSKU IMOVINU I OTPLATE ZAJMOVA</t>
  </si>
  <si>
    <t>NETO FINANCIRANJE</t>
  </si>
  <si>
    <t>VIŠAK/ MANJAK + NETO FINANCIRANJE</t>
  </si>
  <si>
    <t>C)PRENESENI VIŠAK ILI PRENESENI MANJAK</t>
  </si>
  <si>
    <t>PRIJENOS VIŠKA / MANJKA IZ PRETHODNE(IH) GODINE</t>
  </si>
  <si>
    <t>PRIJENOS VIŠKA / MANJKA U SLIJEDEĆE RAZDOBLJE</t>
  </si>
  <si>
    <t>D) VIŠEGODIŠNJI PLAN URAVNOTEŽENJA</t>
  </si>
  <si>
    <t>VIŠAK / MANJAK IZ PRETHODNE(IH) GODINE KOJI ĆE SE RASPOREDITI / POKRITI</t>
  </si>
  <si>
    <t>VIŠAK / MANJAK TEKUĆE GODINE</t>
  </si>
  <si>
    <t>PRIJENOS VIŠKA / MANJKA U SLJEDEĆE RAZDOBLJE</t>
  </si>
  <si>
    <t>REKAPITULACIJA</t>
  </si>
  <si>
    <t>OPIS</t>
  </si>
  <si>
    <t>UKUPNI PRIHODI</t>
  </si>
  <si>
    <t>VIŠAK PRETHODNIH GODINA</t>
  </si>
  <si>
    <t>PRIMICI OD FINANCIJSKE IMOVINE I ZADUŽIVANJA</t>
  </si>
  <si>
    <t>UKUPNO RASPOLOŽIVA SREDSTVA</t>
  </si>
  <si>
    <t>UKUPNI RASHODI</t>
  </si>
  <si>
    <t>IZDACI ZA FINANCIJSKU IMOVINU I OTPLATU ZAJMOVA</t>
  </si>
  <si>
    <t>UKUPNO RASPOREĐENA SREDSTVA</t>
  </si>
  <si>
    <t>VIŠAK / MANJAK + NETO FINANCIRANJE + PRIJENOS VIŠKA / MANJKA IZ PRETHODNE(IH) GODINA – PRIJENOS VIŠKA / MANJKA U SLIJEDEĆE RAZDOBLJE</t>
  </si>
  <si>
    <t>RAZRED/ SKUPINA</t>
  </si>
  <si>
    <t>NAZIV</t>
  </si>
  <si>
    <t>Prihodi poslovanja</t>
  </si>
  <si>
    <t>Prihodi od poreza</t>
  </si>
  <si>
    <t>Pomoći iz inozemstva i od subjekata unutar općeg proračuna</t>
  </si>
  <si>
    <t>Prihodi od imovine</t>
  </si>
  <si>
    <t>Prihodi od upravnih i administrativnih pristojbi, pristojbi po posebnim propisima i naknada</t>
  </si>
  <si>
    <t>Prihodi iz nadležnog proračuna i od HZZO-a temeljem ugovornih obveza</t>
  </si>
  <si>
    <t>Kazne, upravne mjere i ostali prihodi</t>
  </si>
  <si>
    <t>Prihodi od prodaje nefinancijske imovine</t>
  </si>
  <si>
    <t>Prihodi od prodaje neproizvedene dugotrajne imovine</t>
  </si>
  <si>
    <t>Prihodi od prodaje proizvedene dugotrajne imovine</t>
  </si>
  <si>
    <t>Rashodi poslovanja</t>
  </si>
  <si>
    <t>Rashodi za zaposlene</t>
  </si>
  <si>
    <t>Materijalni rashodi</t>
  </si>
  <si>
    <t>Financijski rashodi</t>
  </si>
  <si>
    <t>Subvencije</t>
  </si>
  <si>
    <t>Pomoći dane u inozemstvo i unutar općeg proračuna</t>
  </si>
  <si>
    <t>Naknade građanima i kućanstvima na temelju osiguranja i druge naknade</t>
  </si>
  <si>
    <t>Rashodi za donacije, kazne, naknade šteta i kapitalne pomoći</t>
  </si>
  <si>
    <t>Rashodi za nabavu nefinancijske imovine</t>
  </si>
  <si>
    <t>Rashodi za nabavu neproizvedene dugotrajne imovine</t>
  </si>
  <si>
    <t>Rashodi za nabavu proizvedene dugotrajne imovine</t>
  </si>
  <si>
    <t>Rashodi za dodatna ulaganja na nefinancijskoj imovini</t>
  </si>
  <si>
    <t>Prihodi od prodaje proizvoda i robe te pruženih usluga, prihodi od donacija te povrati po protestira</t>
  </si>
  <si>
    <t>RAZRED / SKUPINA / NAZIV</t>
  </si>
  <si>
    <t>Izvor 1. Opći prihodi i primici</t>
  </si>
  <si>
    <t>Izvor 1.1. Nenamjenski prihodi i primici</t>
  </si>
  <si>
    <t>Izvor 1.4. Prihodi JLS za programe IŽ</t>
  </si>
  <si>
    <t>Izvor 1.5. Prihodi za EU projekte</t>
  </si>
  <si>
    <t>Izvor 3. Vlastiti prihodi</t>
  </si>
  <si>
    <t>Izvor 3.1. Naknada za rad odsjeka za poreze</t>
  </si>
  <si>
    <t>Izvor 3.2. Vlastiti prihodi proračunskih korisnika</t>
  </si>
  <si>
    <t>Izvor 4. Prihodi za posebne namjene</t>
  </si>
  <si>
    <t>Izvor 4.1. Pomorsko dobro</t>
  </si>
  <si>
    <t>Izvor 4.2. Poljoprivredno zemljište</t>
  </si>
  <si>
    <t>Izvor 4.3. Vodno dobro</t>
  </si>
  <si>
    <t>Izvor 4.4. Lovstvo</t>
  </si>
  <si>
    <t>Izvor 4.6. Naknade za posebne usluge</t>
  </si>
  <si>
    <t>Izvor 4.7. Prihodi za posebne namjene za proračunske korisnike</t>
  </si>
  <si>
    <t>Izvor 4.8. Decentralizirana sredstva</t>
  </si>
  <si>
    <t>Izvor 5. Pomoći</t>
  </si>
  <si>
    <t>Izvor 5.1. Europska unija</t>
  </si>
  <si>
    <t>Izvor 5.2. Ministarstva i državne ustanove</t>
  </si>
  <si>
    <t>Izvor 5.3. Ministarstva i državne ustanove za proračunske korisnike</t>
  </si>
  <si>
    <t>Izvor 5.4. Gradovi i općine za programe Istarske županije</t>
  </si>
  <si>
    <t>Izvor 5.5. Gradovi i općine za proračunske korisnike</t>
  </si>
  <si>
    <t>Izvor 5.6. Navodnjavanje poljoprivrednih površina</t>
  </si>
  <si>
    <t>Izvor 5.7. Ostale institucije za programe IŽ</t>
  </si>
  <si>
    <t>Izvor 5.8. Ostale institucije za proračunske korisnike</t>
  </si>
  <si>
    <t>Izvor 6. Donacije</t>
  </si>
  <si>
    <t>Izvor 6.1. Donacije za Istarsku županiju</t>
  </si>
  <si>
    <t>Izvor 6.2. Donacije za proračunske korisnike</t>
  </si>
  <si>
    <t>Izvor 6.3. Donacije Zaklada "Hrvatska za djecu"</t>
  </si>
  <si>
    <t>Izvor 7. Prihodi od prodaje ili zamjene nefinancijske imovine i nakna</t>
  </si>
  <si>
    <t>Izvor 7.1. Prihodi od prodaje ili zamjene nefinancijske imovine</t>
  </si>
  <si>
    <t>Izvor 7.2. Prihodi od prodaje imovine za proračunske korisnike-2025.g.</t>
  </si>
  <si>
    <t>Izvor 6.4. Osiguravajuća društva</t>
  </si>
  <si>
    <t>Izvor 7.2. Prihodi od prodaje imovine za proračunske korisnike</t>
  </si>
  <si>
    <t>Izvor 8. Namjenski primici</t>
  </si>
  <si>
    <t>Izvor 8.1. Zaduživanje Istarske županije</t>
  </si>
  <si>
    <t>Izvor 9. Višak prethodne godine</t>
  </si>
  <si>
    <t>Izvor 9.1. Višak prethodne godine</t>
  </si>
  <si>
    <t>01 OPĆE JAVNE USLUGE</t>
  </si>
  <si>
    <t>011 IZVRŠNA I ZAKONODAVNA TIJELA, FINANCIJSKI I FISKALNI POSLOVI, VANJSKI</t>
  </si>
  <si>
    <t>013 OPĆE USLUGE</t>
  </si>
  <si>
    <t>02 OBRANA</t>
  </si>
  <si>
    <t>022 CIVILNA OBRANA</t>
  </si>
  <si>
    <t>03 JAVNI RED I SIGURNOST</t>
  </si>
  <si>
    <t>032 USLUGE PROTUPOŽARNE ZAŠTITE</t>
  </si>
  <si>
    <t>04 EKONOMSKI POSLOVI</t>
  </si>
  <si>
    <t>041 OPĆI EKONOMSKI, TRGOVAČKI I POSLOVI VEZANI UZ RAD</t>
  </si>
  <si>
    <t>042 POLJOPRIVREDA, ŠUMARSTVO, RIBARSTVO I LOV</t>
  </si>
  <si>
    <t>043 GORIVO I ENERGIJA</t>
  </si>
  <si>
    <t>045 PROMET</t>
  </si>
  <si>
    <t>047 OSTALE INDUSTRIJE</t>
  </si>
  <si>
    <t>048 ISTRAŽIVANJE I RAZVOJ :EKONOMSKI POSLOVI</t>
  </si>
  <si>
    <t>05 ZAŠTITA OKOLIŠA</t>
  </si>
  <si>
    <t>051 GOSPODARENJE OTPADOM</t>
  </si>
  <si>
    <t>054 ZAŠTITA BIORAZNOLIKOSTI I KRAJOLIKA</t>
  </si>
  <si>
    <t>055 ISTRAŽIVANJE I RAZVOJ: ZAŠTITA OKOLIŠA</t>
  </si>
  <si>
    <t>056 POSLOVI I USLUGE ZAŠTITE OKOLIŠA KOJI NISU DRUGDJE SVRSTANI</t>
  </si>
  <si>
    <t>06 USLUGE UNAPREĐENJA STANOVANJA I ZAJEDNICE</t>
  </si>
  <si>
    <t>062 RAZVOJ ZAJEDNICE</t>
  </si>
  <si>
    <t>066 RASHODI VEZANI ZA STANOVANJE I KOMUN. POGODNOSTI KOJI NISU DR</t>
  </si>
  <si>
    <t>07 ZDRAVSTVO</t>
  </si>
  <si>
    <t>072 SLUŽBE ZA VANJSKE PACIJENTE</t>
  </si>
  <si>
    <t>073 BOLNIČKE SLUŽBE</t>
  </si>
  <si>
    <t>074 SLUŽBE JAVNOG ZDRAVSTVA</t>
  </si>
  <si>
    <t>075 ISTRAŽIVANJE I RAZVOJ ZDRAVSTVA</t>
  </si>
  <si>
    <t>076 POSLOVI I USLUGE ZDRAVSTVA KOJI NISU DRUGDJE SVRSTANI</t>
  </si>
  <si>
    <t>08 REKREACIJA, KULTURA I RELIGIJA</t>
  </si>
  <si>
    <t>081 SLUŽBA REKREACIJE I ŠPORTA</t>
  </si>
  <si>
    <t>082 SLUŽBA KULTURE</t>
  </si>
  <si>
    <t>084 RELIGIJSKE I DR. SLUŽBE ZAJEDNICE</t>
  </si>
  <si>
    <t>085 ISTRAŽIVANJE I RAZVOJ REKREACIJE, KULTURE I RELIGIJE</t>
  </si>
  <si>
    <t>086 RASHODI ZA REKREACIJU, KULTURU I RELIGIJU KOJI NISU DR.SVRST.</t>
  </si>
  <si>
    <t>09 OBRAZOVANJE</t>
  </si>
  <si>
    <t>091 PREDŠKOLSKO I OSNOVNO OBRAZOVANJE</t>
  </si>
  <si>
    <t>092 SREDNJOŠKOLSKO OBRAZOVANJE</t>
  </si>
  <si>
    <t>095 OBRAZOVANJE KOJE SE NE MOŽE DEFINIRATI PO STUPNJU</t>
  </si>
  <si>
    <t>096 DODATNE USLUGE U OBRAZOVANJU</t>
  </si>
  <si>
    <t>097 ISTRAŽIVANJE I RAZVOJ OBRAZOVANJA</t>
  </si>
  <si>
    <t>098 USLUGE OBRAZOVANJA KOJE NISU DRUGDJE SVRSTANE</t>
  </si>
  <si>
    <t>10 SOCIJALNA ZAŠTITA</t>
  </si>
  <si>
    <t>102 STAROST</t>
  </si>
  <si>
    <t>108 ISTRAŽIVANJE I RAZVOJ SOCIJALNE ZAŠTITE</t>
  </si>
  <si>
    <t>109 AKTIVNOSTI SOCIJALNE ZAŠTITE KOJE NISU DRUGDJE SVRSTANE</t>
  </si>
  <si>
    <t>UKUPNO PRIMICI</t>
  </si>
  <si>
    <t>Primici od financijske imovine i zaduživanja</t>
  </si>
  <si>
    <t>Primljeni povrati glavnica danih zajmova</t>
  </si>
  <si>
    <t>Primici od prodaje financijskih instrumenata - dionica i udjela u glavnici</t>
  </si>
  <si>
    <t>Primici od zaduživanja</t>
  </si>
  <si>
    <t>UKUPNO IZDACI</t>
  </si>
  <si>
    <t>Izdaci za financijsku imovinu i otplate zajmova</t>
  </si>
  <si>
    <t>Izdaci za dane zajmove i jamčevne pologe</t>
  </si>
  <si>
    <t>Izdaci za otplatu glavnice primljenih kredita i zajmova</t>
  </si>
  <si>
    <t>RAZRED SKUPINA</t>
  </si>
  <si>
    <t xml:space="preserve">                  NAZIV</t>
  </si>
  <si>
    <t>POVEĆANJE / SMANJENJE</t>
  </si>
  <si>
    <t>NOVI PLAN</t>
  </si>
  <si>
    <t>OD TOGA ŽUPANIJA</t>
  </si>
  <si>
    <t>OD TOGA PRORAČUNSKI KORISNICI</t>
  </si>
  <si>
    <t>SVEUKUPNO PRIHODI</t>
  </si>
  <si>
    <t>PRIHODI POSLOVANJA</t>
  </si>
  <si>
    <t>PRIHODI OD POREZA</t>
  </si>
  <si>
    <t>POMOĆI IZ INOZEM. I OD SUBJEKATA UNUTAR OPĆEG PRORAČUNA</t>
  </si>
  <si>
    <t>PRIHODI OD IMOVINE</t>
  </si>
  <si>
    <t>PRIH.OD UPRAVN.I ADMIN.PRISTOJBI I PR.PO POSEB.PROPIS.I NAKN</t>
  </si>
  <si>
    <t>PRIHODI OD PRODAJE PROIZV.I ROBE TE PRUŽ.USL.I PRIH.OD DONAC</t>
  </si>
  <si>
    <t>PRIHODI IZ NADLEŽ.PRORAČUNA I OD HZZO-a TEMELJ.UGOVOR.OBVEZA</t>
  </si>
  <si>
    <t>KAZNE, UPRAVNE MJERE I OSTALI PRIHODI</t>
  </si>
  <si>
    <t>PRIHODI OD PRODAJE NEFINANCIJSKE IMOVINE</t>
  </si>
  <si>
    <t>PRIHODI OD PRODAJE NEPROIZVEDENE DUGOTRAJNE IMOVINE</t>
  </si>
  <si>
    <t>PRIHODI OD PRODAJE PROIZVEDENE DUGOTRAJNE IMOVINE</t>
  </si>
  <si>
    <t>PRIMLJENI POVRATI GLAVNICA DANIH ZAJMOVA I DEPOZITA</t>
  </si>
  <si>
    <t>PRIMICI OD PRODAJE DIONICA I UDJELA U GLAVNICI</t>
  </si>
  <si>
    <t>PRIMICI OD ZADUŽIVANJA</t>
  </si>
  <si>
    <t>VLASTITI IZVORI</t>
  </si>
  <si>
    <t>REZULTAT POSLOVANJA</t>
  </si>
  <si>
    <t>NOVI PLAN      2025.</t>
  </si>
  <si>
    <t>PLAN</t>
  </si>
  <si>
    <t>SVEUKUPNO RASHODI / IZDACI</t>
  </si>
  <si>
    <t>RASHODI POSLOVANJA</t>
  </si>
  <si>
    <t>RASHODI ZA ZAPOSLENE</t>
  </si>
  <si>
    <t>MATERIJALNI RASHODI</t>
  </si>
  <si>
    <t>FINANCIJSKI RASHODI</t>
  </si>
  <si>
    <t>SUBVENCIJE</t>
  </si>
  <si>
    <t>POMOĆI DANE U INOZEMSTVO I UNUTAR OPĆE DRŽAVE</t>
  </si>
  <si>
    <t>NAKN.GRAĐ.,KUĆANSTVIMA NA TEMELJ.OSIGURANJA I DR.NAKNADE</t>
  </si>
  <si>
    <t>OSTALI RASHODI</t>
  </si>
  <si>
    <t>RASHODI ZA NABAVU NEFINANCIJSKE IMOVINE</t>
  </si>
  <si>
    <t>RASHODI ZA NABAVU NEPROIZVED.DUGOTRAJNE IMOVINE</t>
  </si>
  <si>
    <t>RASHODI ZA NABAVU PROIZVEDENE DUGOTRAJNE IMOVINE</t>
  </si>
  <si>
    <t>RASHODI ZA DODATNA ULAGANJA NA NEFINANC.IMOVINI</t>
  </si>
  <si>
    <t>IZDACI ZA FINANCIJSKU IMOVINU I OTPLATE ZAJMOVA</t>
  </si>
  <si>
    <t>IZDACI ZA DANE ZAJMOVE I DEPOZITE</t>
  </si>
  <si>
    <t>IZDACI ZA OTPLATE GLAVNICA PRIMLJENIH KREDITA I ZAJMOVA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</si>
</sst>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FFF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68686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horizontal="right" vertical="center" indent="15"/>
    </xf>
    <xf numFmtId="0" fontId="3" fillId="0" borderId="0" xfId="0" applyFont="1" applyAlignment="1">
      <alignment horizontal="left" vertical="center" indent="15"/>
    </xf>
    <xf numFmtId="0" fontId="5" fillId="0" borderId="0" xfId="0" applyFont="1" applyAlignment="1">
      <alignment vertical="center"/>
    </xf>
    <xf numFmtId="4" fontId="0" fillId="0" borderId="0" xfId="0" applyNumberForma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 indent="15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 indent="15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indent="3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 indent="15"/>
    </xf>
    <xf numFmtId="0" fontId="6" fillId="0" borderId="1" xfId="0" applyFont="1" applyBorder="1" applyAlignment="1">
      <alignment horizontal="justify" vertical="center" wrapText="1"/>
    </xf>
    <xf numFmtId="4" fontId="0" fillId="0" borderId="0" xfId="0" applyNumberFormat="1" applyAlignment="1"/>
    <xf numFmtId="4" fontId="6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 indent="2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4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 indent="4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4" fontId="9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5D943-34DC-44D3-8F73-8F61CBA1EB29}">
  <dimension ref="A1:D44"/>
  <sheetViews>
    <sheetView topLeftCell="A24" workbookViewId="0">
      <selection activeCell="C41" sqref="C41"/>
    </sheetView>
  </sheetViews>
  <sheetFormatPr defaultRowHeight="15" x14ac:dyDescent="0.25"/>
  <cols>
    <col min="1" max="1" width="41.7109375" customWidth="1"/>
    <col min="2" max="4" width="13.28515625" style="17" customWidth="1"/>
  </cols>
  <sheetData>
    <row r="1" spans="1:4" x14ac:dyDescent="0.25">
      <c r="A1" s="1" t="s">
        <v>0</v>
      </c>
    </row>
    <row r="2" spans="1:4" x14ac:dyDescent="0.25">
      <c r="A2" s="2"/>
    </row>
    <row r="3" spans="1:4" x14ac:dyDescent="0.25">
      <c r="A3" s="3" t="s">
        <v>1</v>
      </c>
    </row>
    <row r="4" spans="1:4" x14ac:dyDescent="0.25">
      <c r="A4" s="4"/>
    </row>
    <row r="5" spans="1:4" ht="24" x14ac:dyDescent="0.25">
      <c r="A5" s="12" t="s">
        <v>2</v>
      </c>
      <c r="B5" s="18" t="s">
        <v>3</v>
      </c>
      <c r="C5" s="18" t="s">
        <v>4</v>
      </c>
      <c r="D5" s="18" t="s">
        <v>5</v>
      </c>
    </row>
    <row r="6" spans="1:4" x14ac:dyDescent="0.25">
      <c r="A6" s="12" t="s">
        <v>6</v>
      </c>
      <c r="B6" s="18">
        <f>SUM(B7:B8)</f>
        <v>245477112.95000002</v>
      </c>
      <c r="C6" s="18">
        <f>D6-B6</f>
        <v>4246876.8299999833</v>
      </c>
      <c r="D6" s="18">
        <f t="shared" ref="D6" si="0">SUM(D7:D8)</f>
        <v>249723989.78</v>
      </c>
    </row>
    <row r="7" spans="1:4" x14ac:dyDescent="0.25">
      <c r="A7" s="13" t="s">
        <v>7</v>
      </c>
      <c r="B7" s="19">
        <v>245273702.71000001</v>
      </c>
      <c r="C7" s="19">
        <f t="shared" ref="C7:C12" si="1">D7-B7</f>
        <v>4034622.2599999905</v>
      </c>
      <c r="D7" s="19">
        <v>249308324.97</v>
      </c>
    </row>
    <row r="8" spans="1:4" ht="24" x14ac:dyDescent="0.25">
      <c r="A8" s="13" t="s">
        <v>8</v>
      </c>
      <c r="B8" s="19">
        <v>203410.24</v>
      </c>
      <c r="C8" s="19">
        <f t="shared" si="1"/>
        <v>212254.57</v>
      </c>
      <c r="D8" s="19">
        <v>415664.81</v>
      </c>
    </row>
    <row r="9" spans="1:4" x14ac:dyDescent="0.25">
      <c r="A9" s="12" t="s">
        <v>9</v>
      </c>
      <c r="B9" s="18">
        <f>SUM(B10:B11)</f>
        <v>291623310.48000002</v>
      </c>
      <c r="C9" s="18">
        <f t="shared" si="1"/>
        <v>3027100</v>
      </c>
      <c r="D9" s="18">
        <f t="shared" ref="D9" si="2">SUM(D10:D11)</f>
        <v>294650410.48000002</v>
      </c>
    </row>
    <row r="10" spans="1:4" x14ac:dyDescent="0.25">
      <c r="A10" s="13" t="s">
        <v>10</v>
      </c>
      <c r="B10" s="19">
        <v>208988259.13999999</v>
      </c>
      <c r="C10" s="19">
        <f t="shared" si="1"/>
        <v>12905715.800000012</v>
      </c>
      <c r="D10" s="19">
        <v>221893974.94</v>
      </c>
    </row>
    <row r="11" spans="1:4" ht="24" x14ac:dyDescent="0.25">
      <c r="A11" s="13" t="s">
        <v>11</v>
      </c>
      <c r="B11" s="19">
        <v>82635051.340000004</v>
      </c>
      <c r="C11" s="19">
        <f t="shared" si="1"/>
        <v>-9878615.799999997</v>
      </c>
      <c r="D11" s="19">
        <v>72756435.540000007</v>
      </c>
    </row>
    <row r="12" spans="1:4" x14ac:dyDescent="0.25">
      <c r="A12" s="12" t="s">
        <v>12</v>
      </c>
      <c r="B12" s="18">
        <f>B6-B9</f>
        <v>-46146197.530000001</v>
      </c>
      <c r="C12" s="18">
        <f t="shared" si="1"/>
        <v>1219776.8299999833</v>
      </c>
      <c r="D12" s="18">
        <f t="shared" ref="D12" si="3">D6-D9</f>
        <v>-44926420.700000018</v>
      </c>
    </row>
    <row r="13" spans="1:4" x14ac:dyDescent="0.25">
      <c r="A13" s="6"/>
    </row>
    <row r="14" spans="1:4" x14ac:dyDescent="0.25">
      <c r="A14" s="3" t="s">
        <v>13</v>
      </c>
    </row>
    <row r="15" spans="1:4" x14ac:dyDescent="0.25">
      <c r="A15" s="7"/>
    </row>
    <row r="16" spans="1:4" ht="24" x14ac:dyDescent="0.25">
      <c r="A16" s="12" t="s">
        <v>2</v>
      </c>
      <c r="B16" s="18" t="s">
        <v>3</v>
      </c>
      <c r="C16" s="18" t="s">
        <v>4</v>
      </c>
      <c r="D16" s="18" t="s">
        <v>5</v>
      </c>
    </row>
    <row r="17" spans="1:4" ht="24" x14ac:dyDescent="0.25">
      <c r="A17" s="13" t="s">
        <v>14</v>
      </c>
      <c r="B17" s="19">
        <v>23929109.300000001</v>
      </c>
      <c r="C17" s="19">
        <f t="shared" ref="C17:C20" si="4">D17-B17</f>
        <v>-2336904.8300000019</v>
      </c>
      <c r="D17" s="19">
        <v>21592204.469999999</v>
      </c>
    </row>
    <row r="18" spans="1:4" ht="24" x14ac:dyDescent="0.25">
      <c r="A18" s="13" t="s">
        <v>15</v>
      </c>
      <c r="B18" s="19">
        <v>5276689.5199999996</v>
      </c>
      <c r="C18" s="19">
        <f t="shared" si="4"/>
        <v>272900</v>
      </c>
      <c r="D18" s="19">
        <v>5549589.5199999996</v>
      </c>
    </row>
    <row r="19" spans="1:4" x14ac:dyDescent="0.25">
      <c r="A19" s="12" t="s">
        <v>16</v>
      </c>
      <c r="B19" s="18">
        <f>B17-B18</f>
        <v>18652419.780000001</v>
      </c>
      <c r="C19" s="18">
        <f t="shared" si="4"/>
        <v>-2609804.8300000019</v>
      </c>
      <c r="D19" s="18">
        <f t="shared" ref="D19" si="5">D17-D18</f>
        <v>16042614.949999999</v>
      </c>
    </row>
    <row r="20" spans="1:4" x14ac:dyDescent="0.25">
      <c r="A20" s="12" t="s">
        <v>17</v>
      </c>
      <c r="B20" s="18">
        <f>B12+B19</f>
        <v>-27493777.75</v>
      </c>
      <c r="C20" s="18">
        <f t="shared" si="4"/>
        <v>-1390028.0000000186</v>
      </c>
      <c r="D20" s="18">
        <f t="shared" ref="D20" si="6">D12+D19</f>
        <v>-28883805.750000019</v>
      </c>
    </row>
    <row r="21" spans="1:4" x14ac:dyDescent="0.25">
      <c r="A21" s="8"/>
    </row>
    <row r="22" spans="1:4" x14ac:dyDescent="0.25">
      <c r="A22" s="3" t="s">
        <v>18</v>
      </c>
    </row>
    <row r="23" spans="1:4" x14ac:dyDescent="0.25">
      <c r="A23" s="9"/>
    </row>
    <row r="24" spans="1:4" ht="24" x14ac:dyDescent="0.25">
      <c r="A24" s="12" t="s">
        <v>2</v>
      </c>
      <c r="B24" s="18" t="s">
        <v>3</v>
      </c>
      <c r="C24" s="18" t="s">
        <v>4</v>
      </c>
      <c r="D24" s="18" t="s">
        <v>5</v>
      </c>
    </row>
    <row r="25" spans="1:4" ht="24" x14ac:dyDescent="0.25">
      <c r="A25" s="12" t="s">
        <v>19</v>
      </c>
      <c r="B25" s="18">
        <v>27493777.75</v>
      </c>
      <c r="C25" s="18">
        <f t="shared" ref="C25:C27" si="7">D25-B25</f>
        <v>1390028</v>
      </c>
      <c r="D25" s="18">
        <v>28883805.75</v>
      </c>
    </row>
    <row r="26" spans="1:4" ht="24" x14ac:dyDescent="0.25">
      <c r="A26" s="12" t="s">
        <v>20</v>
      </c>
      <c r="B26" s="18">
        <v>0</v>
      </c>
      <c r="C26" s="18">
        <f t="shared" si="7"/>
        <v>0</v>
      </c>
      <c r="D26" s="18">
        <v>0</v>
      </c>
    </row>
    <row r="27" spans="1:4" ht="48" x14ac:dyDescent="0.25">
      <c r="A27" s="12" t="s">
        <v>34</v>
      </c>
      <c r="B27" s="18">
        <v>0</v>
      </c>
      <c r="C27" s="18">
        <f t="shared" si="7"/>
        <v>0</v>
      </c>
      <c r="D27" s="18">
        <v>0</v>
      </c>
    </row>
    <row r="28" spans="1:4" x14ac:dyDescent="0.25">
      <c r="A28" s="10"/>
    </row>
    <row r="29" spans="1:4" x14ac:dyDescent="0.25">
      <c r="A29" s="15" t="s">
        <v>21</v>
      </c>
      <c r="B29" s="15"/>
      <c r="C29" s="15"/>
      <c r="D29" s="15"/>
    </row>
    <row r="30" spans="1:4" ht="24" x14ac:dyDescent="0.25">
      <c r="A30" s="12" t="s">
        <v>2</v>
      </c>
      <c r="B30" s="18" t="s">
        <v>3</v>
      </c>
      <c r="C30" s="18" t="s">
        <v>4</v>
      </c>
      <c r="D30" s="18" t="s">
        <v>5</v>
      </c>
    </row>
    <row r="31" spans="1:4" ht="24" x14ac:dyDescent="0.25">
      <c r="A31" s="12" t="s">
        <v>19</v>
      </c>
      <c r="B31" s="18">
        <v>27493777.75</v>
      </c>
      <c r="C31" s="18">
        <f t="shared" ref="C31:C34" si="8">D31-B31</f>
        <v>1390028</v>
      </c>
      <c r="D31" s="18">
        <v>28883805.75</v>
      </c>
    </row>
    <row r="32" spans="1:4" ht="33" customHeight="1" x14ac:dyDescent="0.25">
      <c r="A32" s="16" t="s">
        <v>22</v>
      </c>
      <c r="B32" s="18">
        <v>27493777.75</v>
      </c>
      <c r="C32" s="18">
        <f t="shared" si="8"/>
        <v>1390028</v>
      </c>
      <c r="D32" s="18">
        <v>28883805.75</v>
      </c>
    </row>
    <row r="33" spans="1:4" x14ac:dyDescent="0.25">
      <c r="A33" s="12" t="s">
        <v>23</v>
      </c>
      <c r="B33" s="18">
        <v>0</v>
      </c>
      <c r="C33" s="18">
        <f t="shared" si="8"/>
        <v>0</v>
      </c>
      <c r="D33" s="18">
        <v>0</v>
      </c>
    </row>
    <row r="34" spans="1:4" ht="37.5" customHeight="1" x14ac:dyDescent="0.25">
      <c r="A34" s="12" t="s">
        <v>24</v>
      </c>
      <c r="B34" s="18">
        <v>27493777.75</v>
      </c>
      <c r="C34" s="18">
        <f t="shared" si="8"/>
        <v>1390028</v>
      </c>
      <c r="D34" s="18">
        <v>28883805.75</v>
      </c>
    </row>
    <row r="35" spans="1:4" x14ac:dyDescent="0.25">
      <c r="A35" s="6"/>
    </row>
    <row r="36" spans="1:4" x14ac:dyDescent="0.25">
      <c r="A36" s="11" t="s">
        <v>25</v>
      </c>
    </row>
    <row r="37" spans="1:4" ht="24" x14ac:dyDescent="0.25">
      <c r="A37" s="14" t="s">
        <v>26</v>
      </c>
      <c r="B37" s="18" t="s">
        <v>3</v>
      </c>
      <c r="C37" s="18" t="s">
        <v>4</v>
      </c>
      <c r="D37" s="18" t="s">
        <v>5</v>
      </c>
    </row>
    <row r="38" spans="1:4" x14ac:dyDescent="0.25">
      <c r="A38" s="13" t="s">
        <v>27</v>
      </c>
      <c r="B38" s="19">
        <v>245477112.94999999</v>
      </c>
      <c r="C38" s="19">
        <f t="shared" ref="C38:C44" si="9">D38-B38</f>
        <v>4246876.8300000131</v>
      </c>
      <c r="D38" s="19">
        <v>249723989.78</v>
      </c>
    </row>
    <row r="39" spans="1:4" x14ac:dyDescent="0.25">
      <c r="A39" s="13" t="s">
        <v>28</v>
      </c>
      <c r="B39" s="19">
        <v>27493777.75</v>
      </c>
      <c r="C39" s="19">
        <f t="shared" si="9"/>
        <v>1390028</v>
      </c>
      <c r="D39" s="19">
        <v>28883805.75</v>
      </c>
    </row>
    <row r="40" spans="1:4" ht="24" x14ac:dyDescent="0.25">
      <c r="A40" s="13" t="s">
        <v>29</v>
      </c>
      <c r="B40" s="19">
        <v>23929109.300000001</v>
      </c>
      <c r="C40" s="19">
        <f t="shared" si="9"/>
        <v>-2336904.8300000019</v>
      </c>
      <c r="D40" s="19">
        <v>21592204.469999999</v>
      </c>
    </row>
    <row r="41" spans="1:4" x14ac:dyDescent="0.25">
      <c r="A41" s="12" t="s">
        <v>30</v>
      </c>
      <c r="B41" s="18">
        <f>SUM(B38:B40)</f>
        <v>296900000</v>
      </c>
      <c r="C41" s="18">
        <f t="shared" si="9"/>
        <v>3300000</v>
      </c>
      <c r="D41" s="18">
        <v>300200000</v>
      </c>
    </row>
    <row r="42" spans="1:4" x14ac:dyDescent="0.25">
      <c r="A42" s="13" t="s">
        <v>31</v>
      </c>
      <c r="B42" s="19">
        <v>291623310.48000002</v>
      </c>
      <c r="C42" s="19">
        <f t="shared" si="9"/>
        <v>3027100</v>
      </c>
      <c r="D42" s="19">
        <v>294650410.48000002</v>
      </c>
    </row>
    <row r="43" spans="1:4" ht="24" x14ac:dyDescent="0.25">
      <c r="A43" s="13" t="s">
        <v>32</v>
      </c>
      <c r="B43" s="19">
        <v>5276689.5199999996</v>
      </c>
      <c r="C43" s="19">
        <f t="shared" si="9"/>
        <v>272900</v>
      </c>
      <c r="D43" s="19">
        <v>5549589.5199999996</v>
      </c>
    </row>
    <row r="44" spans="1:4" x14ac:dyDescent="0.25">
      <c r="A44" s="12" t="s">
        <v>33</v>
      </c>
      <c r="B44" s="18">
        <v>296900000</v>
      </c>
      <c r="C44" s="18">
        <f t="shared" si="9"/>
        <v>3300000</v>
      </c>
      <c r="D44" s="18">
        <v>300200000</v>
      </c>
    </row>
  </sheetData>
  <mergeCells count="1">
    <mergeCell ref="A29:D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7DE26-4032-4CEC-A335-7AD39C317649}">
  <dimension ref="A1:E27"/>
  <sheetViews>
    <sheetView workbookViewId="0">
      <selection activeCell="C24" sqref="C24:E24"/>
    </sheetView>
  </sheetViews>
  <sheetFormatPr defaultRowHeight="15" x14ac:dyDescent="0.25"/>
  <cols>
    <col min="2" max="2" width="31.28515625" customWidth="1"/>
    <col min="3" max="5" width="13.42578125" customWidth="1"/>
  </cols>
  <sheetData>
    <row r="1" spans="1:5" ht="24.75" customHeight="1" x14ac:dyDescent="0.25">
      <c r="A1" s="23" t="s">
        <v>35</v>
      </c>
      <c r="B1" s="23" t="s">
        <v>36</v>
      </c>
      <c r="C1" s="23" t="s">
        <v>3</v>
      </c>
      <c r="D1" s="23" t="s">
        <v>4</v>
      </c>
      <c r="E1" s="23" t="s">
        <v>5</v>
      </c>
    </row>
    <row r="2" spans="1:5" x14ac:dyDescent="0.25">
      <c r="A2" s="23">
        <v>1</v>
      </c>
      <c r="B2" s="23">
        <v>2</v>
      </c>
      <c r="C2" s="23">
        <v>3</v>
      </c>
      <c r="D2" s="23">
        <v>4</v>
      </c>
      <c r="E2" s="23">
        <v>5</v>
      </c>
    </row>
    <row r="3" spans="1:5" x14ac:dyDescent="0.25">
      <c r="A3" s="20" t="s">
        <v>6</v>
      </c>
      <c r="B3" s="20"/>
      <c r="C3" s="24">
        <f>C4+C12</f>
        <v>245477112.95000005</v>
      </c>
      <c r="D3" s="24">
        <f t="shared" ref="D3:E3" si="0">D4+D12</f>
        <v>4246876.829999961</v>
      </c>
      <c r="E3" s="24">
        <f t="shared" si="0"/>
        <v>249723989.78</v>
      </c>
    </row>
    <row r="4" spans="1:5" x14ac:dyDescent="0.25">
      <c r="A4" s="21">
        <v>6</v>
      </c>
      <c r="B4" s="21" t="s">
        <v>37</v>
      </c>
      <c r="C4" s="24">
        <f>SUM(C5:C11)</f>
        <v>245273702.71000004</v>
      </c>
      <c r="D4" s="24">
        <f t="shared" ref="D4:D27" si="1">E4-C4</f>
        <v>4034622.2599999607</v>
      </c>
      <c r="E4" s="24">
        <f>SUM(E5:E11)</f>
        <v>249308324.97</v>
      </c>
    </row>
    <row r="5" spans="1:5" x14ac:dyDescent="0.25">
      <c r="A5" s="25">
        <v>61</v>
      </c>
      <c r="B5" s="25" t="s">
        <v>38</v>
      </c>
      <c r="C5" s="26">
        <v>51770000</v>
      </c>
      <c r="D5" s="26">
        <f t="shared" si="1"/>
        <v>1966000</v>
      </c>
      <c r="E5" s="26">
        <v>53736000</v>
      </c>
    </row>
    <row r="6" spans="1:5" ht="25.5" x14ac:dyDescent="0.25">
      <c r="A6" s="25">
        <v>63</v>
      </c>
      <c r="B6" s="28" t="s">
        <v>39</v>
      </c>
      <c r="C6" s="26">
        <v>118967279.54000001</v>
      </c>
      <c r="D6" s="26">
        <f t="shared" si="1"/>
        <v>-3057411.5500000119</v>
      </c>
      <c r="E6" s="26">
        <v>115909867.98999999</v>
      </c>
    </row>
    <row r="7" spans="1:5" x14ac:dyDescent="0.25">
      <c r="A7" s="25">
        <v>64</v>
      </c>
      <c r="B7" s="25" t="s">
        <v>40</v>
      </c>
      <c r="C7" s="26">
        <v>5789847.6200000001</v>
      </c>
      <c r="D7" s="26">
        <f t="shared" si="1"/>
        <v>849294.0700000003</v>
      </c>
      <c r="E7" s="26">
        <v>6639141.6900000004</v>
      </c>
    </row>
    <row r="8" spans="1:5" ht="38.25" x14ac:dyDescent="0.25">
      <c r="A8" s="25">
        <v>65</v>
      </c>
      <c r="B8" s="28" t="s">
        <v>41</v>
      </c>
      <c r="C8" s="26">
        <v>8344536.9699999997</v>
      </c>
      <c r="D8" s="26">
        <f t="shared" si="1"/>
        <v>492919.85000000056</v>
      </c>
      <c r="E8" s="26">
        <v>8837456.8200000003</v>
      </c>
    </row>
    <row r="9" spans="1:5" ht="38.25" x14ac:dyDescent="0.25">
      <c r="A9" s="25">
        <v>66</v>
      </c>
      <c r="B9" s="25" t="s">
        <v>59</v>
      </c>
      <c r="C9" s="26">
        <v>16487144.869999999</v>
      </c>
      <c r="D9" s="26">
        <f t="shared" si="1"/>
        <v>590696.41000000201</v>
      </c>
      <c r="E9" s="26">
        <v>17077841.280000001</v>
      </c>
    </row>
    <row r="10" spans="1:5" ht="25.5" x14ac:dyDescent="0.25">
      <c r="A10" s="25">
        <v>67</v>
      </c>
      <c r="B10" s="28" t="s">
        <v>42</v>
      </c>
      <c r="C10" s="26">
        <v>43165851.710000001</v>
      </c>
      <c r="D10" s="26">
        <f t="shared" si="1"/>
        <v>3137290.0300000012</v>
      </c>
      <c r="E10" s="26">
        <v>46303141.740000002</v>
      </c>
    </row>
    <row r="11" spans="1:5" ht="25.5" x14ac:dyDescent="0.25">
      <c r="A11" s="28">
        <v>68</v>
      </c>
      <c r="B11" s="28" t="s">
        <v>43</v>
      </c>
      <c r="C11" s="26">
        <v>749042</v>
      </c>
      <c r="D11" s="26">
        <f t="shared" si="1"/>
        <v>55833.449999999953</v>
      </c>
      <c r="E11" s="26">
        <v>804875.45</v>
      </c>
    </row>
    <row r="12" spans="1:5" ht="25.5" x14ac:dyDescent="0.25">
      <c r="A12" s="21">
        <v>7</v>
      </c>
      <c r="B12" s="21" t="s">
        <v>44</v>
      </c>
      <c r="C12" s="24">
        <f>SUM(C13:C14)</f>
        <v>203410.24</v>
      </c>
      <c r="D12" s="24">
        <f t="shared" si="1"/>
        <v>212254.57</v>
      </c>
      <c r="E12" s="24">
        <f>SUM(E13:E14)</f>
        <v>415664.81</v>
      </c>
    </row>
    <row r="13" spans="1:5" ht="25.5" x14ac:dyDescent="0.25">
      <c r="A13" s="25">
        <v>71</v>
      </c>
      <c r="B13" s="28" t="s">
        <v>45</v>
      </c>
      <c r="C13" s="26">
        <v>36000</v>
      </c>
      <c r="D13" s="26">
        <f t="shared" si="1"/>
        <v>275000</v>
      </c>
      <c r="E13" s="26">
        <v>311000</v>
      </c>
    </row>
    <row r="14" spans="1:5" ht="25.5" x14ac:dyDescent="0.25">
      <c r="A14" s="25">
        <v>72</v>
      </c>
      <c r="B14" s="28" t="s">
        <v>46</v>
      </c>
      <c r="C14" s="26">
        <v>167410.23999999999</v>
      </c>
      <c r="D14" s="26">
        <f t="shared" si="1"/>
        <v>-62745.429999999993</v>
      </c>
      <c r="E14" s="26">
        <v>104664.81</v>
      </c>
    </row>
    <row r="15" spans="1:5" x14ac:dyDescent="0.25">
      <c r="A15" s="20" t="s">
        <v>9</v>
      </c>
      <c r="B15" s="20"/>
      <c r="C15" s="24">
        <f>SUM(C16,C24)</f>
        <v>291623310.48000002</v>
      </c>
      <c r="D15" s="24">
        <f t="shared" ref="D15:E15" si="2">SUM(D16,D24)</f>
        <v>3027099.9999999963</v>
      </c>
      <c r="E15" s="24">
        <f t="shared" si="2"/>
        <v>294650410.47999996</v>
      </c>
    </row>
    <row r="16" spans="1:5" x14ac:dyDescent="0.25">
      <c r="A16" s="21">
        <v>3</v>
      </c>
      <c r="B16" s="21" t="s">
        <v>47</v>
      </c>
      <c r="C16" s="24">
        <f>SUM(C17:C23)</f>
        <v>208988259.13999999</v>
      </c>
      <c r="D16" s="24">
        <f t="shared" ref="D16:E16" si="3">SUM(D17:D23)</f>
        <v>12905715.799999997</v>
      </c>
      <c r="E16" s="24">
        <f t="shared" si="3"/>
        <v>221893974.93999997</v>
      </c>
    </row>
    <row r="17" spans="1:5" x14ac:dyDescent="0.25">
      <c r="A17" s="25">
        <v>31</v>
      </c>
      <c r="B17" s="25" t="s">
        <v>48</v>
      </c>
      <c r="C17" s="26">
        <v>132360240.3</v>
      </c>
      <c r="D17" s="27">
        <f t="shared" si="1"/>
        <v>7972736.4200000018</v>
      </c>
      <c r="E17" s="26">
        <v>140332976.72</v>
      </c>
    </row>
    <row r="18" spans="1:5" x14ac:dyDescent="0.25">
      <c r="A18" s="25">
        <v>32</v>
      </c>
      <c r="B18" s="25" t="s">
        <v>49</v>
      </c>
      <c r="C18" s="26">
        <v>50986208.020000003</v>
      </c>
      <c r="D18" s="26">
        <f t="shared" si="1"/>
        <v>2928211.9099999964</v>
      </c>
      <c r="E18" s="26">
        <v>53914419.93</v>
      </c>
    </row>
    <row r="19" spans="1:5" x14ac:dyDescent="0.25">
      <c r="A19" s="25">
        <v>34</v>
      </c>
      <c r="B19" s="25" t="s">
        <v>50</v>
      </c>
      <c r="C19" s="26">
        <v>1522358.42</v>
      </c>
      <c r="D19" s="26">
        <f t="shared" si="1"/>
        <v>-50720</v>
      </c>
      <c r="E19" s="26">
        <v>1471638.42</v>
      </c>
    </row>
    <row r="20" spans="1:5" x14ac:dyDescent="0.25">
      <c r="A20" s="25">
        <v>35</v>
      </c>
      <c r="B20" s="25" t="s">
        <v>51</v>
      </c>
      <c r="C20" s="26">
        <v>2726788.66</v>
      </c>
      <c r="D20" s="26">
        <f t="shared" si="1"/>
        <v>-279000</v>
      </c>
      <c r="E20" s="26">
        <v>2447788.66</v>
      </c>
    </row>
    <row r="21" spans="1:5" ht="25.5" x14ac:dyDescent="0.25">
      <c r="A21" s="25">
        <v>36</v>
      </c>
      <c r="B21" s="28" t="s">
        <v>52</v>
      </c>
      <c r="C21" s="26">
        <v>4913712.8</v>
      </c>
      <c r="D21" s="26">
        <f t="shared" si="1"/>
        <v>1283825.58</v>
      </c>
      <c r="E21" s="26">
        <v>6197538.3799999999</v>
      </c>
    </row>
    <row r="22" spans="1:5" ht="38.25" x14ac:dyDescent="0.25">
      <c r="A22" s="25">
        <v>37</v>
      </c>
      <c r="B22" s="28" t="s">
        <v>53</v>
      </c>
      <c r="C22" s="26">
        <v>7173026.2300000004</v>
      </c>
      <c r="D22" s="26">
        <f t="shared" si="1"/>
        <v>499037.6799999997</v>
      </c>
      <c r="E22" s="26">
        <v>7672063.9100000001</v>
      </c>
    </row>
    <row r="23" spans="1:5" ht="25.5" x14ac:dyDescent="0.25">
      <c r="A23" s="25">
        <v>38</v>
      </c>
      <c r="B23" s="28" t="s">
        <v>54</v>
      </c>
      <c r="C23" s="26">
        <v>9305924.7100000009</v>
      </c>
      <c r="D23" s="26">
        <f t="shared" si="1"/>
        <v>551624.20999999903</v>
      </c>
      <c r="E23" s="26">
        <v>9857548.9199999999</v>
      </c>
    </row>
    <row r="24" spans="1:5" ht="25.5" x14ac:dyDescent="0.25">
      <c r="A24" s="21">
        <v>4</v>
      </c>
      <c r="B24" s="29" t="s">
        <v>55</v>
      </c>
      <c r="C24" s="24">
        <f>SUM(C25:C27)</f>
        <v>82635051.340000004</v>
      </c>
      <c r="D24" s="24">
        <f t="shared" ref="D24:E24" si="4">SUM(D25:D27)</f>
        <v>-9878615.8000000007</v>
      </c>
      <c r="E24" s="24">
        <f t="shared" si="4"/>
        <v>72756435.539999992</v>
      </c>
    </row>
    <row r="25" spans="1:5" ht="25.5" x14ac:dyDescent="0.25">
      <c r="A25" s="25">
        <v>41</v>
      </c>
      <c r="B25" s="28" t="s">
        <v>56</v>
      </c>
      <c r="C25" s="26">
        <v>4532906.57</v>
      </c>
      <c r="D25" s="26">
        <f t="shared" si="1"/>
        <v>515024.69999999925</v>
      </c>
      <c r="E25" s="26">
        <v>5047931.2699999996</v>
      </c>
    </row>
    <row r="26" spans="1:5" ht="25.5" x14ac:dyDescent="0.25">
      <c r="A26" s="25">
        <v>42</v>
      </c>
      <c r="B26" s="28" t="s">
        <v>57</v>
      </c>
      <c r="C26" s="26">
        <v>31278467.190000001</v>
      </c>
      <c r="D26" s="26">
        <f t="shared" si="1"/>
        <v>-7624244.9200000018</v>
      </c>
      <c r="E26" s="26">
        <v>23654222.27</v>
      </c>
    </row>
    <row r="27" spans="1:5" ht="25.5" x14ac:dyDescent="0.25">
      <c r="A27" s="25">
        <v>45</v>
      </c>
      <c r="B27" s="28" t="s">
        <v>58</v>
      </c>
      <c r="C27" s="26">
        <v>46823677.579999998</v>
      </c>
      <c r="D27" s="26">
        <f t="shared" si="1"/>
        <v>-2769395.5799999982</v>
      </c>
      <c r="E27" s="26">
        <v>44054282</v>
      </c>
    </row>
  </sheetData>
  <mergeCells count="2">
    <mergeCell ref="A15:B15"/>
    <mergeCell ref="A3:B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D2667-BAB9-4EAD-8274-ECAD9F4FA61F}">
  <dimension ref="A1:D70"/>
  <sheetViews>
    <sheetView topLeftCell="A24" workbookViewId="0">
      <selection activeCell="B35" sqref="B35:D35"/>
    </sheetView>
  </sheetViews>
  <sheetFormatPr defaultRowHeight="15" x14ac:dyDescent="0.25"/>
  <cols>
    <col min="1" max="1" width="40.7109375" customWidth="1"/>
    <col min="2" max="2" width="13.85546875" style="5" bestFit="1" customWidth="1"/>
    <col min="3" max="3" width="15.85546875" style="5" customWidth="1"/>
    <col min="4" max="4" width="13.85546875" style="5" bestFit="1" customWidth="1"/>
  </cols>
  <sheetData>
    <row r="1" spans="1:4" ht="25.5" x14ac:dyDescent="0.25">
      <c r="A1" s="21" t="s">
        <v>60</v>
      </c>
      <c r="B1" s="32" t="s">
        <v>3</v>
      </c>
      <c r="C1" s="32" t="s">
        <v>4</v>
      </c>
      <c r="D1" s="32" t="s">
        <v>5</v>
      </c>
    </row>
    <row r="2" spans="1:4" x14ac:dyDescent="0.25">
      <c r="A2" s="23">
        <v>1</v>
      </c>
      <c r="B2" s="34">
        <v>2</v>
      </c>
      <c r="C2" s="34">
        <v>3</v>
      </c>
      <c r="D2" s="34">
        <v>4</v>
      </c>
    </row>
    <row r="3" spans="1:4" x14ac:dyDescent="0.25">
      <c r="A3" s="21" t="s">
        <v>6</v>
      </c>
      <c r="B3" s="24">
        <f>SUM(B4,B8,B11,B19,B28,B32)</f>
        <v>245477112.95000002</v>
      </c>
      <c r="C3" s="24">
        <f t="shared" ref="C3:D3" si="0">SUM(C4,C8,C11,C19,C28,C32)</f>
        <v>4246876.8300000094</v>
      </c>
      <c r="D3" s="24">
        <f t="shared" si="0"/>
        <v>249723989.78</v>
      </c>
    </row>
    <row r="4" spans="1:4" x14ac:dyDescent="0.25">
      <c r="A4" s="21" t="s">
        <v>61</v>
      </c>
      <c r="B4" s="24">
        <f>SUM(B5:B7)</f>
        <v>49775298.379999995</v>
      </c>
      <c r="C4" s="24">
        <f t="shared" ref="C4:C34" si="1">D4-B4</f>
        <v>1831244.7600000054</v>
      </c>
      <c r="D4" s="24">
        <f t="shared" ref="D4" si="2">SUM(D5:D7)</f>
        <v>51606543.140000001</v>
      </c>
    </row>
    <row r="5" spans="1:4" x14ac:dyDescent="0.25">
      <c r="A5" s="25" t="s">
        <v>62</v>
      </c>
      <c r="B5" s="26">
        <v>48616249.369999997</v>
      </c>
      <c r="C5" s="26">
        <f t="shared" si="1"/>
        <v>1749474.3800000027</v>
      </c>
      <c r="D5" s="26">
        <v>50365723.75</v>
      </c>
    </row>
    <row r="6" spans="1:4" x14ac:dyDescent="0.25">
      <c r="A6" s="25" t="s">
        <v>63</v>
      </c>
      <c r="B6" s="26">
        <v>315000</v>
      </c>
      <c r="C6" s="26">
        <f t="shared" si="1"/>
        <v>0</v>
      </c>
      <c r="D6" s="26">
        <v>315000</v>
      </c>
    </row>
    <row r="7" spans="1:4" x14ac:dyDescent="0.25">
      <c r="A7" s="25" t="s">
        <v>64</v>
      </c>
      <c r="B7" s="26">
        <v>844049.01</v>
      </c>
      <c r="C7" s="26">
        <f t="shared" si="1"/>
        <v>81770.38</v>
      </c>
      <c r="D7" s="26">
        <v>925819.39</v>
      </c>
    </row>
    <row r="8" spans="1:4" x14ac:dyDescent="0.25">
      <c r="A8" s="21" t="s">
        <v>65</v>
      </c>
      <c r="B8" s="24">
        <f>SUM(B9:B10)</f>
        <v>16618900.470000001</v>
      </c>
      <c r="C8" s="24">
        <f t="shared" si="1"/>
        <v>1413954.9999999981</v>
      </c>
      <c r="D8" s="24">
        <f t="shared" ref="D8" si="3">SUM(D9:D10)</f>
        <v>18032855.469999999</v>
      </c>
    </row>
    <row r="9" spans="1:4" x14ac:dyDescent="0.25">
      <c r="A9" s="25" t="s">
        <v>66</v>
      </c>
      <c r="B9" s="26">
        <v>242000</v>
      </c>
      <c r="C9" s="26">
        <f t="shared" si="1"/>
        <v>60000</v>
      </c>
      <c r="D9" s="26">
        <v>302000</v>
      </c>
    </row>
    <row r="10" spans="1:4" ht="25.5" x14ac:dyDescent="0.25">
      <c r="A10" s="28" t="s">
        <v>67</v>
      </c>
      <c r="B10" s="26">
        <v>16376900.470000001</v>
      </c>
      <c r="C10" s="26">
        <f t="shared" si="1"/>
        <v>1353954.9999999981</v>
      </c>
      <c r="D10" s="26">
        <v>17730855.469999999</v>
      </c>
    </row>
    <row r="11" spans="1:4" x14ac:dyDescent="0.25">
      <c r="A11" s="21" t="s">
        <v>68</v>
      </c>
      <c r="B11" s="24">
        <f>SUM(B12:B18)</f>
        <v>65571580.140000001</v>
      </c>
      <c r="C11" s="24">
        <f t="shared" si="1"/>
        <v>4976257.5300000012</v>
      </c>
      <c r="D11" s="24">
        <f t="shared" ref="D11" si="4">SUM(D12:D18)</f>
        <v>70547837.670000002</v>
      </c>
    </row>
    <row r="12" spans="1:4" x14ac:dyDescent="0.25">
      <c r="A12" s="25" t="s">
        <v>69</v>
      </c>
      <c r="B12" s="26">
        <v>2195342.1</v>
      </c>
      <c r="C12" s="26">
        <f t="shared" si="1"/>
        <v>300000</v>
      </c>
      <c r="D12" s="26">
        <v>2495342.1</v>
      </c>
    </row>
    <row r="13" spans="1:4" x14ac:dyDescent="0.25">
      <c r="A13" s="25" t="s">
        <v>70</v>
      </c>
      <c r="B13" s="26">
        <v>541691</v>
      </c>
      <c r="C13" s="26">
        <f t="shared" si="1"/>
        <v>0</v>
      </c>
      <c r="D13" s="26">
        <v>541691</v>
      </c>
    </row>
    <row r="14" spans="1:4" x14ac:dyDescent="0.25">
      <c r="A14" s="25" t="s">
        <v>71</v>
      </c>
      <c r="B14" s="26">
        <v>30038.36</v>
      </c>
      <c r="C14" s="26">
        <f t="shared" si="1"/>
        <v>0</v>
      </c>
      <c r="D14" s="26">
        <v>30038.36</v>
      </c>
    </row>
    <row r="15" spans="1:4" x14ac:dyDescent="0.25">
      <c r="A15" s="25" t="s">
        <v>72</v>
      </c>
      <c r="B15" s="26">
        <v>37610.47</v>
      </c>
      <c r="C15" s="26">
        <f t="shared" si="1"/>
        <v>0</v>
      </c>
      <c r="D15" s="26">
        <v>37610.47</v>
      </c>
    </row>
    <row r="16" spans="1:4" x14ac:dyDescent="0.25">
      <c r="A16" s="25" t="s">
        <v>73</v>
      </c>
      <c r="B16" s="26">
        <v>693609.31</v>
      </c>
      <c r="C16" s="26">
        <f t="shared" si="1"/>
        <v>31333.639999999898</v>
      </c>
      <c r="D16" s="26">
        <v>724942.95</v>
      </c>
    </row>
    <row r="17" spans="1:4" ht="25.5" x14ac:dyDescent="0.25">
      <c r="A17" s="28" t="s">
        <v>74</v>
      </c>
      <c r="B17" s="26">
        <v>50761548.899999999</v>
      </c>
      <c r="C17" s="26">
        <f t="shared" si="1"/>
        <v>3409858.3500000015</v>
      </c>
      <c r="D17" s="26">
        <v>54171407.25</v>
      </c>
    </row>
    <row r="18" spans="1:4" x14ac:dyDescent="0.25">
      <c r="A18" s="25" t="s">
        <v>75</v>
      </c>
      <c r="B18" s="26">
        <v>11311740</v>
      </c>
      <c r="C18" s="26">
        <f t="shared" si="1"/>
        <v>1235065.5399999991</v>
      </c>
      <c r="D18" s="26">
        <v>12546805.539999999</v>
      </c>
    </row>
    <row r="19" spans="1:4" x14ac:dyDescent="0.25">
      <c r="A19" s="21" t="s">
        <v>76</v>
      </c>
      <c r="B19" s="24">
        <f>SUM(B20:B27)</f>
        <v>112703495.91000001</v>
      </c>
      <c r="C19" s="24">
        <f t="shared" si="1"/>
        <v>-4144704.6299999952</v>
      </c>
      <c r="D19" s="24">
        <f t="shared" ref="D19" si="5">SUM(D20:D27)</f>
        <v>108558791.28000002</v>
      </c>
    </row>
    <row r="20" spans="1:4" x14ac:dyDescent="0.25">
      <c r="A20" s="25" t="s">
        <v>77</v>
      </c>
      <c r="B20" s="26">
        <v>34726593.700000003</v>
      </c>
      <c r="C20" s="26">
        <f t="shared" si="1"/>
        <v>-10413611.030000001</v>
      </c>
      <c r="D20" s="27">
        <v>24312982.670000002</v>
      </c>
    </row>
    <row r="21" spans="1:4" x14ac:dyDescent="0.25">
      <c r="A21" s="25" t="s">
        <v>78</v>
      </c>
      <c r="B21" s="26">
        <v>5967282.0599999996</v>
      </c>
      <c r="C21" s="26">
        <f t="shared" si="1"/>
        <v>270062.45999999996</v>
      </c>
      <c r="D21" s="26">
        <v>6237344.5199999996</v>
      </c>
    </row>
    <row r="22" spans="1:4" ht="25.5" x14ac:dyDescent="0.25">
      <c r="A22" s="28" t="s">
        <v>79</v>
      </c>
      <c r="B22" s="26">
        <v>60204383.189999998</v>
      </c>
      <c r="C22" s="26">
        <f t="shared" si="1"/>
        <v>5514353.2300000042</v>
      </c>
      <c r="D22" s="26">
        <v>65718736.420000002</v>
      </c>
    </row>
    <row r="23" spans="1:4" ht="25.5" x14ac:dyDescent="0.25">
      <c r="A23" s="28" t="s">
        <v>80</v>
      </c>
      <c r="B23" s="26">
        <v>5695112.9199999999</v>
      </c>
      <c r="C23" s="26">
        <f t="shared" si="1"/>
        <v>35752.950000000186</v>
      </c>
      <c r="D23" s="26">
        <v>5730865.8700000001</v>
      </c>
    </row>
    <row r="24" spans="1:4" ht="25.5" x14ac:dyDescent="0.25">
      <c r="A24" s="28" t="s">
        <v>81</v>
      </c>
      <c r="B24" s="26">
        <v>5150096.2300000004</v>
      </c>
      <c r="C24" s="26">
        <f t="shared" si="1"/>
        <v>65854.829999999143</v>
      </c>
      <c r="D24" s="26">
        <v>5215951.0599999996</v>
      </c>
    </row>
    <row r="25" spans="1:4" ht="25.5" x14ac:dyDescent="0.25">
      <c r="A25" s="28" t="s">
        <v>82</v>
      </c>
      <c r="B25" s="26">
        <v>649960.23</v>
      </c>
      <c r="C25" s="26">
        <f t="shared" si="1"/>
        <v>78985</v>
      </c>
      <c r="D25" s="26">
        <v>728945.23</v>
      </c>
    </row>
    <row r="26" spans="1:4" x14ac:dyDescent="0.25">
      <c r="A26" s="25" t="s">
        <v>83</v>
      </c>
      <c r="B26" s="26">
        <v>0</v>
      </c>
      <c r="C26" s="26">
        <f t="shared" si="1"/>
        <v>0</v>
      </c>
      <c r="D26" s="26">
        <v>0</v>
      </c>
    </row>
    <row r="27" spans="1:4" ht="25.5" x14ac:dyDescent="0.25">
      <c r="A27" s="28" t="s">
        <v>84</v>
      </c>
      <c r="B27" s="26">
        <v>310067.58</v>
      </c>
      <c r="C27" s="26">
        <f t="shared" si="1"/>
        <v>303897.93</v>
      </c>
      <c r="D27" s="26">
        <v>613965.51</v>
      </c>
    </row>
    <row r="28" spans="1:4" x14ac:dyDescent="0.25">
      <c r="A28" s="21" t="s">
        <v>85</v>
      </c>
      <c r="B28" s="24">
        <f>SUM(B29:B31)</f>
        <v>591427.81000000006</v>
      </c>
      <c r="C28" s="24">
        <f t="shared" si="1"/>
        <v>202897.59999999986</v>
      </c>
      <c r="D28" s="24">
        <f t="shared" ref="D28" si="6">SUM(D29:D31)</f>
        <v>794325.40999999992</v>
      </c>
    </row>
    <row r="29" spans="1:4" x14ac:dyDescent="0.25">
      <c r="A29" s="25" t="s">
        <v>86</v>
      </c>
      <c r="B29" s="26">
        <v>291518.49</v>
      </c>
      <c r="C29" s="26">
        <f t="shared" si="1"/>
        <v>0</v>
      </c>
      <c r="D29" s="26">
        <v>291518.49</v>
      </c>
    </row>
    <row r="30" spans="1:4" x14ac:dyDescent="0.25">
      <c r="A30" s="25" t="s">
        <v>87</v>
      </c>
      <c r="B30" s="26">
        <v>298151.32</v>
      </c>
      <c r="C30" s="26">
        <f t="shared" si="1"/>
        <v>204397.59999999998</v>
      </c>
      <c r="D30" s="26">
        <v>502548.92</v>
      </c>
    </row>
    <row r="31" spans="1:4" ht="25.5" x14ac:dyDescent="0.25">
      <c r="A31" s="28" t="s">
        <v>88</v>
      </c>
      <c r="B31" s="26">
        <v>1758</v>
      </c>
      <c r="C31" s="26">
        <f t="shared" si="1"/>
        <v>-1500</v>
      </c>
      <c r="D31" s="26">
        <v>258</v>
      </c>
    </row>
    <row r="32" spans="1:4" ht="25.5" x14ac:dyDescent="0.25">
      <c r="A32" s="29" t="s">
        <v>89</v>
      </c>
      <c r="B32" s="24">
        <f>SUM(B33:B34)</f>
        <v>216410.23999999999</v>
      </c>
      <c r="C32" s="24">
        <f t="shared" si="1"/>
        <v>-32773.429999999993</v>
      </c>
      <c r="D32" s="24">
        <f t="shared" ref="D32" si="7">SUM(D33:D34)</f>
        <v>183636.81</v>
      </c>
    </row>
    <row r="33" spans="1:4" ht="25.5" x14ac:dyDescent="0.25">
      <c r="A33" s="28" t="s">
        <v>90</v>
      </c>
      <c r="B33" s="26">
        <v>0</v>
      </c>
      <c r="C33" s="26">
        <f t="shared" si="1"/>
        <v>8732</v>
      </c>
      <c r="D33" s="26">
        <v>8732</v>
      </c>
    </row>
    <row r="34" spans="1:4" ht="25.5" x14ac:dyDescent="0.25">
      <c r="A34" s="28" t="s">
        <v>91</v>
      </c>
      <c r="B34" s="26">
        <v>216410.23999999999</v>
      </c>
      <c r="C34" s="26">
        <f t="shared" si="1"/>
        <v>-41505.429999999993</v>
      </c>
      <c r="D34" s="26">
        <v>174904.81</v>
      </c>
    </row>
    <row r="35" spans="1:4" x14ac:dyDescent="0.25">
      <c r="A35" s="21" t="s">
        <v>9</v>
      </c>
      <c r="B35" s="24">
        <f>SUM(B36,B39,B42,B50,B59,B64,B67,B69)</f>
        <v>291623310.48000002</v>
      </c>
      <c r="C35" s="24">
        <f t="shared" ref="C35:D35" si="8">SUM(C36,C39,C42,C50,C59,C64,C67,C69)</f>
        <v>3027100</v>
      </c>
      <c r="D35" s="24">
        <f t="shared" si="8"/>
        <v>294650410.47999996</v>
      </c>
    </row>
    <row r="36" spans="1:4" x14ac:dyDescent="0.25">
      <c r="A36" s="21" t="s">
        <v>61</v>
      </c>
      <c r="B36" s="24">
        <f>SUM(B37:B38)</f>
        <v>45890923.980000004</v>
      </c>
      <c r="C36" s="24">
        <f t="shared" ref="C36:D36" si="9">SUM(C37:C38)</f>
        <v>-419846.78</v>
      </c>
      <c r="D36" s="24">
        <f t="shared" si="9"/>
        <v>45471077.199999996</v>
      </c>
    </row>
    <row r="37" spans="1:4" x14ac:dyDescent="0.25">
      <c r="A37" s="25" t="s">
        <v>62</v>
      </c>
      <c r="B37" s="26">
        <v>43731356.170000002</v>
      </c>
      <c r="C37" s="26">
        <v>-193561.76</v>
      </c>
      <c r="D37" s="26">
        <v>43537794.409999996</v>
      </c>
    </row>
    <row r="38" spans="1:4" x14ac:dyDescent="0.25">
      <c r="A38" s="25" t="s">
        <v>64</v>
      </c>
      <c r="B38" s="26">
        <v>2159567.81</v>
      </c>
      <c r="C38" s="26">
        <v>-226285.02</v>
      </c>
      <c r="D38" s="26">
        <v>1933282.79</v>
      </c>
    </row>
    <row r="39" spans="1:4" x14ac:dyDescent="0.25">
      <c r="A39" s="21" t="s">
        <v>65</v>
      </c>
      <c r="B39" s="24">
        <f>SUM(B40:B41)</f>
        <v>17873613.039999999</v>
      </c>
      <c r="C39" s="24">
        <f t="shared" ref="C39:D39" si="10">SUM(C40:C41)</f>
        <v>2403316.04</v>
      </c>
      <c r="D39" s="24">
        <f t="shared" si="10"/>
        <v>20276929.079999998</v>
      </c>
    </row>
    <row r="40" spans="1:4" x14ac:dyDescent="0.25">
      <c r="A40" s="25" t="s">
        <v>66</v>
      </c>
      <c r="B40" s="26">
        <v>180300</v>
      </c>
      <c r="C40" s="26">
        <v>13980</v>
      </c>
      <c r="D40" s="26">
        <v>194280</v>
      </c>
    </row>
    <row r="41" spans="1:4" ht="25.5" x14ac:dyDescent="0.25">
      <c r="A41" s="28" t="s">
        <v>67</v>
      </c>
      <c r="B41" s="26">
        <v>17693313.039999999</v>
      </c>
      <c r="C41" s="26">
        <v>2389336.04</v>
      </c>
      <c r="D41" s="26">
        <v>20082649.079999998</v>
      </c>
    </row>
    <row r="42" spans="1:4" x14ac:dyDescent="0.25">
      <c r="A42" s="21" t="s">
        <v>68</v>
      </c>
      <c r="B42" s="24">
        <f>SUM(B43:B49)</f>
        <v>69482125.640000001</v>
      </c>
      <c r="C42" s="24">
        <f t="shared" ref="C42:D42" si="11">SUM(C43:C49)</f>
        <v>5235491.68</v>
      </c>
      <c r="D42" s="24">
        <f t="shared" si="11"/>
        <v>74717617.319999993</v>
      </c>
    </row>
    <row r="43" spans="1:4" x14ac:dyDescent="0.25">
      <c r="A43" s="25" t="s">
        <v>69</v>
      </c>
      <c r="B43" s="26">
        <v>4218722</v>
      </c>
      <c r="C43" s="26">
        <v>300000</v>
      </c>
      <c r="D43" s="26">
        <v>4518722</v>
      </c>
    </row>
    <row r="44" spans="1:4" x14ac:dyDescent="0.25">
      <c r="A44" s="25" t="s">
        <v>70</v>
      </c>
      <c r="B44" s="26">
        <v>44816.14</v>
      </c>
      <c r="C44" s="26">
        <v>0</v>
      </c>
      <c r="D44" s="26">
        <v>44816.14</v>
      </c>
    </row>
    <row r="45" spans="1:4" x14ac:dyDescent="0.25">
      <c r="A45" s="25" t="s">
        <v>71</v>
      </c>
      <c r="B45" s="26">
        <v>3500</v>
      </c>
      <c r="C45" s="26">
        <v>0</v>
      </c>
      <c r="D45" s="26">
        <v>3500</v>
      </c>
    </row>
    <row r="46" spans="1:4" x14ac:dyDescent="0.25">
      <c r="A46" s="25" t="s">
        <v>72</v>
      </c>
      <c r="B46" s="26">
        <v>97542.15</v>
      </c>
      <c r="C46" s="26">
        <v>0</v>
      </c>
      <c r="D46" s="26">
        <v>97542.15</v>
      </c>
    </row>
    <row r="47" spans="1:4" x14ac:dyDescent="0.25">
      <c r="A47" s="25" t="s">
        <v>73</v>
      </c>
      <c r="B47" s="26">
        <v>2078081.76</v>
      </c>
      <c r="C47" s="26">
        <v>-142076.42000000001</v>
      </c>
      <c r="D47" s="26">
        <v>1936005.34</v>
      </c>
    </row>
    <row r="48" spans="1:4" ht="25.5" x14ac:dyDescent="0.25">
      <c r="A48" s="28" t="s">
        <v>74</v>
      </c>
      <c r="B48" s="26">
        <v>50865043.850000001</v>
      </c>
      <c r="C48" s="26">
        <v>3842502.56</v>
      </c>
      <c r="D48" s="26">
        <v>54707546.409999996</v>
      </c>
    </row>
    <row r="49" spans="1:4" x14ac:dyDescent="0.25">
      <c r="A49" s="25" t="s">
        <v>75</v>
      </c>
      <c r="B49" s="26">
        <v>12174419.74</v>
      </c>
      <c r="C49" s="26">
        <v>1235065.54</v>
      </c>
      <c r="D49" s="26">
        <v>13409485.279999999</v>
      </c>
    </row>
    <row r="50" spans="1:4" x14ac:dyDescent="0.25">
      <c r="A50" s="21" t="s">
        <v>76</v>
      </c>
      <c r="B50" s="24">
        <f>SUM(B51:B58)</f>
        <v>115261393.77</v>
      </c>
      <c r="C50" s="24">
        <f t="shared" ref="C50:D50" si="12">SUM(C51:C58)</f>
        <v>-2210280.2199999997</v>
      </c>
      <c r="D50" s="24">
        <f t="shared" si="12"/>
        <v>113051113.55</v>
      </c>
    </row>
    <row r="51" spans="1:4" x14ac:dyDescent="0.25">
      <c r="A51" s="25" t="s">
        <v>77</v>
      </c>
      <c r="B51" s="26">
        <v>33034405.190000001</v>
      </c>
      <c r="C51" s="26">
        <v>-8037392.5499999998</v>
      </c>
      <c r="D51" s="26">
        <v>24997012.640000001</v>
      </c>
    </row>
    <row r="52" spans="1:4" x14ac:dyDescent="0.25">
      <c r="A52" s="25" t="s">
        <v>78</v>
      </c>
      <c r="B52" s="26">
        <v>9878782.6699999999</v>
      </c>
      <c r="C52" s="26">
        <v>-154958.43</v>
      </c>
      <c r="D52" s="26">
        <v>9723824.2400000002</v>
      </c>
    </row>
    <row r="53" spans="1:4" ht="25.5" x14ac:dyDescent="0.25">
      <c r="A53" s="28" t="s">
        <v>79</v>
      </c>
      <c r="B53" s="26">
        <v>60268630</v>
      </c>
      <c r="C53" s="26">
        <v>5475007.3200000003</v>
      </c>
      <c r="D53" s="26">
        <v>65743637.32</v>
      </c>
    </row>
    <row r="54" spans="1:4" ht="25.5" x14ac:dyDescent="0.25">
      <c r="A54" s="28" t="s">
        <v>80</v>
      </c>
      <c r="B54" s="26">
        <v>4867593</v>
      </c>
      <c r="C54" s="26">
        <v>23656.25</v>
      </c>
      <c r="D54" s="26">
        <v>4891249.25</v>
      </c>
    </row>
    <row r="55" spans="1:4" ht="25.5" x14ac:dyDescent="0.25">
      <c r="A55" s="28" t="s">
        <v>81</v>
      </c>
      <c r="B55" s="26">
        <v>5064482.01</v>
      </c>
      <c r="C55" s="26">
        <v>76391.88</v>
      </c>
      <c r="D55" s="26">
        <v>5140873.8899999997</v>
      </c>
    </row>
    <row r="56" spans="1:4" ht="25.5" x14ac:dyDescent="0.25">
      <c r="A56" s="28" t="s">
        <v>82</v>
      </c>
      <c r="B56" s="26">
        <v>716394.35</v>
      </c>
      <c r="C56" s="26">
        <v>99416.34</v>
      </c>
      <c r="D56" s="26">
        <v>815810.69</v>
      </c>
    </row>
    <row r="57" spans="1:4" x14ac:dyDescent="0.25">
      <c r="A57" s="25" t="s">
        <v>83</v>
      </c>
      <c r="B57" s="26">
        <v>1118623.17</v>
      </c>
      <c r="C57" s="26">
        <v>0</v>
      </c>
      <c r="D57" s="26">
        <v>1118623.17</v>
      </c>
    </row>
    <row r="58" spans="1:4" ht="25.5" x14ac:dyDescent="0.25">
      <c r="A58" s="28" t="s">
        <v>84</v>
      </c>
      <c r="B58" s="26">
        <v>312483.38</v>
      </c>
      <c r="C58" s="26">
        <v>307598.96999999997</v>
      </c>
      <c r="D58" s="26">
        <v>620082.35</v>
      </c>
    </row>
    <row r="59" spans="1:4" x14ac:dyDescent="0.25">
      <c r="A59" s="21" t="s">
        <v>85</v>
      </c>
      <c r="B59" s="24">
        <f>SUM(B60:B63)</f>
        <v>718490.46999999986</v>
      </c>
      <c r="C59" s="24">
        <f t="shared" ref="C59:D59" si="13">SUM(C60:C63)</f>
        <v>217963.16</v>
      </c>
      <c r="D59" s="24">
        <f t="shared" si="13"/>
        <v>936453.62999999989</v>
      </c>
    </row>
    <row r="60" spans="1:4" x14ac:dyDescent="0.25">
      <c r="A60" s="25" t="s">
        <v>86</v>
      </c>
      <c r="B60" s="26">
        <v>297350.23</v>
      </c>
      <c r="C60" s="26">
        <v>0</v>
      </c>
      <c r="D60" s="26">
        <v>297350.23</v>
      </c>
    </row>
    <row r="61" spans="1:4" x14ac:dyDescent="0.25">
      <c r="A61" s="25" t="s">
        <v>87</v>
      </c>
      <c r="B61" s="26">
        <v>312465.15999999997</v>
      </c>
      <c r="C61" s="26">
        <v>219463.16</v>
      </c>
      <c r="D61" s="26">
        <v>531928.31999999995</v>
      </c>
    </row>
    <row r="62" spans="1:4" ht="48" customHeight="1" x14ac:dyDescent="0.25">
      <c r="A62" s="28" t="s">
        <v>88</v>
      </c>
      <c r="B62" s="26">
        <v>1758</v>
      </c>
      <c r="C62" s="26">
        <v>-1500</v>
      </c>
      <c r="D62" s="26">
        <v>258</v>
      </c>
    </row>
    <row r="63" spans="1:4" x14ac:dyDescent="0.25">
      <c r="A63" s="25" t="s">
        <v>92</v>
      </c>
      <c r="B63" s="26">
        <v>106917.08</v>
      </c>
      <c r="C63" s="26">
        <v>0</v>
      </c>
      <c r="D63" s="26">
        <v>106917.08</v>
      </c>
    </row>
    <row r="64" spans="1:4" ht="25.5" x14ac:dyDescent="0.25">
      <c r="A64" s="29" t="s">
        <v>89</v>
      </c>
      <c r="B64" s="24">
        <f>SUM(B65:B66)</f>
        <v>218410.23999999999</v>
      </c>
      <c r="C64" s="24">
        <f t="shared" ref="C64:D64" si="14">SUM(C65:C66)</f>
        <v>-32639</v>
      </c>
      <c r="D64" s="24">
        <f t="shared" si="14"/>
        <v>185771.24</v>
      </c>
    </row>
    <row r="65" spans="1:4" ht="25.5" x14ac:dyDescent="0.25">
      <c r="A65" s="28" t="s">
        <v>90</v>
      </c>
      <c r="B65" s="26">
        <v>0</v>
      </c>
      <c r="C65" s="26">
        <v>8732</v>
      </c>
      <c r="D65" s="26">
        <v>8732</v>
      </c>
    </row>
    <row r="66" spans="1:4" ht="25.5" x14ac:dyDescent="0.25">
      <c r="A66" s="28" t="s">
        <v>93</v>
      </c>
      <c r="B66" s="26">
        <v>218410.23999999999</v>
      </c>
      <c r="C66" s="26">
        <v>-41371</v>
      </c>
      <c r="D66" s="26">
        <v>177039.24</v>
      </c>
    </row>
    <row r="67" spans="1:4" x14ac:dyDescent="0.25">
      <c r="A67" s="21" t="s">
        <v>94</v>
      </c>
      <c r="B67" s="24">
        <f>B68</f>
        <v>21262510.449999999</v>
      </c>
      <c r="C67" s="24">
        <f t="shared" ref="C67:D67" si="15">C68</f>
        <v>-2166904.83</v>
      </c>
      <c r="D67" s="24">
        <f t="shared" si="15"/>
        <v>19095605.620000001</v>
      </c>
    </row>
    <row r="68" spans="1:4" x14ac:dyDescent="0.25">
      <c r="A68" s="25" t="s">
        <v>95</v>
      </c>
      <c r="B68" s="26">
        <v>21262510.449999999</v>
      </c>
      <c r="C68" s="26">
        <v>-2166904.83</v>
      </c>
      <c r="D68" s="26">
        <v>19095605.620000001</v>
      </c>
    </row>
    <row r="69" spans="1:4" x14ac:dyDescent="0.25">
      <c r="A69" s="21" t="s">
        <v>96</v>
      </c>
      <c r="B69" s="24">
        <f>B70</f>
        <v>20915842.890000001</v>
      </c>
      <c r="C69" s="24">
        <f t="shared" ref="C69:D69" si="16">C70</f>
        <v>-0.05</v>
      </c>
      <c r="D69" s="24">
        <f t="shared" si="16"/>
        <v>20915842.84</v>
      </c>
    </row>
    <row r="70" spans="1:4" x14ac:dyDescent="0.25">
      <c r="A70" s="25" t="s">
        <v>97</v>
      </c>
      <c r="B70" s="26">
        <v>20915842.890000001</v>
      </c>
      <c r="C70" s="26">
        <v>-0.05</v>
      </c>
      <c r="D70" s="26">
        <v>20915842.84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2D174-E7C7-4543-B35A-F8F223F22C6E}">
  <dimension ref="A1:D48"/>
  <sheetViews>
    <sheetView workbookViewId="0">
      <selection activeCell="J18" sqref="J18"/>
    </sheetView>
  </sheetViews>
  <sheetFormatPr defaultRowHeight="15" x14ac:dyDescent="0.25"/>
  <cols>
    <col min="1" max="1" width="29.140625" customWidth="1"/>
    <col min="2" max="4" width="13.85546875" customWidth="1"/>
  </cols>
  <sheetData>
    <row r="1" spans="1:4" ht="38.25" x14ac:dyDescent="0.25">
      <c r="A1" s="21" t="s">
        <v>60</v>
      </c>
      <c r="B1" s="22" t="s">
        <v>3</v>
      </c>
      <c r="C1" s="30" t="s">
        <v>4</v>
      </c>
      <c r="D1" s="31" t="s">
        <v>5</v>
      </c>
    </row>
    <row r="2" spans="1:4" x14ac:dyDescent="0.25">
      <c r="A2" s="23">
        <v>1</v>
      </c>
      <c r="B2" s="23">
        <v>2</v>
      </c>
      <c r="C2" s="23">
        <v>3</v>
      </c>
      <c r="D2" s="23">
        <v>4</v>
      </c>
    </row>
    <row r="3" spans="1:4" x14ac:dyDescent="0.25">
      <c r="A3" s="21" t="s">
        <v>9</v>
      </c>
      <c r="B3" s="24">
        <f>SUM(B4,B7,B9,B11,B18,B23,B26,B32,B38,B45)</f>
        <v>291623310.47999996</v>
      </c>
      <c r="C3" s="24">
        <f t="shared" ref="C3:D3" si="0">SUM(C4,C7,C9,C11,C18,C23,C26,C32,C38,C45)</f>
        <v>3027099.9999999963</v>
      </c>
      <c r="D3" s="24">
        <f t="shared" si="0"/>
        <v>294650410.48000002</v>
      </c>
    </row>
    <row r="4" spans="1:4" x14ac:dyDescent="0.25">
      <c r="A4" s="21" t="s">
        <v>98</v>
      </c>
      <c r="B4" s="24">
        <f>SUM(B5:B6)</f>
        <v>35467009.230000004</v>
      </c>
      <c r="C4" s="24">
        <f t="shared" ref="C4:C48" si="1">D4-B4</f>
        <v>-496233.37000000477</v>
      </c>
      <c r="D4" s="24">
        <f>SUM(D5:D6)</f>
        <v>34970775.859999999</v>
      </c>
    </row>
    <row r="5" spans="1:4" ht="38.25" x14ac:dyDescent="0.25">
      <c r="A5" s="28" t="s">
        <v>99</v>
      </c>
      <c r="B5" s="26">
        <v>6717776.3200000003</v>
      </c>
      <c r="C5" s="26">
        <f t="shared" si="1"/>
        <v>229559.94999999925</v>
      </c>
      <c r="D5" s="26">
        <v>6947336.2699999996</v>
      </c>
    </row>
    <row r="6" spans="1:4" x14ac:dyDescent="0.25">
      <c r="A6" s="25" t="s">
        <v>100</v>
      </c>
      <c r="B6" s="26">
        <v>28749232.91</v>
      </c>
      <c r="C6" s="26">
        <f t="shared" si="1"/>
        <v>-725793.3200000003</v>
      </c>
      <c r="D6" s="26">
        <v>28023439.59</v>
      </c>
    </row>
    <row r="7" spans="1:4" x14ac:dyDescent="0.25">
      <c r="A7" s="21" t="s">
        <v>101</v>
      </c>
      <c r="B7" s="24">
        <v>33300</v>
      </c>
      <c r="C7" s="24">
        <f t="shared" si="1"/>
        <v>0</v>
      </c>
      <c r="D7" s="24">
        <v>33300</v>
      </c>
    </row>
    <row r="8" spans="1:4" x14ac:dyDescent="0.25">
      <c r="A8" s="25" t="s">
        <v>102</v>
      </c>
      <c r="B8" s="26">
        <v>33300</v>
      </c>
      <c r="C8" s="26">
        <f t="shared" si="1"/>
        <v>0</v>
      </c>
      <c r="D8" s="26">
        <v>33300</v>
      </c>
    </row>
    <row r="9" spans="1:4" x14ac:dyDescent="0.25">
      <c r="A9" s="21" t="s">
        <v>103</v>
      </c>
      <c r="B9" s="24">
        <v>980100</v>
      </c>
      <c r="C9" s="24">
        <f t="shared" si="1"/>
        <v>0</v>
      </c>
      <c r="D9" s="24">
        <v>980100</v>
      </c>
    </row>
    <row r="10" spans="1:4" ht="25.5" x14ac:dyDescent="0.25">
      <c r="A10" s="25" t="s">
        <v>104</v>
      </c>
      <c r="B10" s="26">
        <v>980100</v>
      </c>
      <c r="C10" s="26">
        <f t="shared" si="1"/>
        <v>0</v>
      </c>
      <c r="D10" s="26">
        <v>980100</v>
      </c>
    </row>
    <row r="11" spans="1:4" x14ac:dyDescent="0.25">
      <c r="A11" s="21" t="s">
        <v>105</v>
      </c>
      <c r="B11" s="24">
        <f>SUM(B12:B17)</f>
        <v>31042096.869999997</v>
      </c>
      <c r="C11" s="24">
        <f t="shared" si="1"/>
        <v>-8312029.8999999948</v>
      </c>
      <c r="D11" s="24">
        <f>SUM(D12:D17)</f>
        <v>22730066.970000003</v>
      </c>
    </row>
    <row r="12" spans="1:4" ht="38.25" x14ac:dyDescent="0.25">
      <c r="A12" s="28" t="s">
        <v>106</v>
      </c>
      <c r="B12" s="26">
        <v>838400</v>
      </c>
      <c r="C12" s="26">
        <f t="shared" si="1"/>
        <v>0.16000000003259629</v>
      </c>
      <c r="D12" s="26">
        <v>838400.16</v>
      </c>
    </row>
    <row r="13" spans="1:4" ht="38.25" x14ac:dyDescent="0.25">
      <c r="A13" s="28" t="s">
        <v>107</v>
      </c>
      <c r="B13" s="26">
        <v>12457595.9</v>
      </c>
      <c r="C13" s="26">
        <f t="shared" si="1"/>
        <v>-274000</v>
      </c>
      <c r="D13" s="26">
        <v>12183595.9</v>
      </c>
    </row>
    <row r="14" spans="1:4" x14ac:dyDescent="0.25">
      <c r="A14" s="25" t="s">
        <v>108</v>
      </c>
      <c r="B14" s="26">
        <v>416700</v>
      </c>
      <c r="C14" s="26">
        <f t="shared" si="1"/>
        <v>0</v>
      </c>
      <c r="D14" s="26">
        <v>416700</v>
      </c>
    </row>
    <row r="15" spans="1:4" x14ac:dyDescent="0.25">
      <c r="A15" s="25" t="s">
        <v>109</v>
      </c>
      <c r="B15" s="26">
        <v>4975191.72</v>
      </c>
      <c r="C15" s="26">
        <f t="shared" si="1"/>
        <v>365000</v>
      </c>
      <c r="D15" s="26">
        <v>5340191.72</v>
      </c>
    </row>
    <row r="16" spans="1:4" x14ac:dyDescent="0.25">
      <c r="A16" s="25" t="s">
        <v>110</v>
      </c>
      <c r="B16" s="26">
        <v>1634827.56</v>
      </c>
      <c r="C16" s="26">
        <f t="shared" si="1"/>
        <v>15575.59999999986</v>
      </c>
      <c r="D16" s="26">
        <v>1650403.16</v>
      </c>
    </row>
    <row r="17" spans="1:4" ht="25.5" x14ac:dyDescent="0.25">
      <c r="A17" s="28" t="s">
        <v>111</v>
      </c>
      <c r="B17" s="26">
        <v>10719381.689999999</v>
      </c>
      <c r="C17" s="26">
        <f t="shared" si="1"/>
        <v>-8418605.6600000001</v>
      </c>
      <c r="D17" s="26">
        <v>2300776.0299999998</v>
      </c>
    </row>
    <row r="18" spans="1:4" x14ac:dyDescent="0.25">
      <c r="A18" s="21" t="s">
        <v>112</v>
      </c>
      <c r="B18" s="24">
        <f>SUM(B19:B22)</f>
        <v>2556525.33</v>
      </c>
      <c r="C18" s="24">
        <f t="shared" si="1"/>
        <v>-100878.5</v>
      </c>
      <c r="D18" s="24">
        <f>SUM(D19:D22)</f>
        <v>2455646.83</v>
      </c>
    </row>
    <row r="19" spans="1:4" ht="25.5" x14ac:dyDescent="0.25">
      <c r="A19" s="25" t="s">
        <v>113</v>
      </c>
      <c r="B19" s="26">
        <v>465851.02</v>
      </c>
      <c r="C19" s="26">
        <f t="shared" si="1"/>
        <v>0</v>
      </c>
      <c r="D19" s="26">
        <v>465851.02</v>
      </c>
    </row>
    <row r="20" spans="1:4" ht="38.25" x14ac:dyDescent="0.25">
      <c r="A20" s="36" t="s">
        <v>114</v>
      </c>
      <c r="B20" s="26">
        <v>1123560.95</v>
      </c>
      <c r="C20" s="26">
        <f t="shared" si="1"/>
        <v>-6</v>
      </c>
      <c r="D20" s="26">
        <v>1123554.95</v>
      </c>
    </row>
    <row r="21" spans="1:4" ht="25.5" x14ac:dyDescent="0.25">
      <c r="A21" s="36" t="s">
        <v>115</v>
      </c>
      <c r="B21" s="26">
        <v>712113.36</v>
      </c>
      <c r="C21" s="26">
        <f t="shared" si="1"/>
        <v>-100872.5</v>
      </c>
      <c r="D21" s="26">
        <v>611240.86</v>
      </c>
    </row>
    <row r="22" spans="1:4" ht="38.25" x14ac:dyDescent="0.25">
      <c r="A22" s="36" t="s">
        <v>116</v>
      </c>
      <c r="B22" s="26">
        <v>255000</v>
      </c>
      <c r="C22" s="26">
        <f t="shared" si="1"/>
        <v>0</v>
      </c>
      <c r="D22" s="26">
        <v>255000</v>
      </c>
    </row>
    <row r="23" spans="1:4" ht="25.5" x14ac:dyDescent="0.25">
      <c r="A23" s="33" t="s">
        <v>117</v>
      </c>
      <c r="B23" s="24">
        <f>SUM(B24:B25)</f>
        <v>823943.44</v>
      </c>
      <c r="C23" s="24">
        <f t="shared" si="1"/>
        <v>6577.7700000000186</v>
      </c>
      <c r="D23" s="24">
        <f>SUM(D24:D25)</f>
        <v>830521.21</v>
      </c>
    </row>
    <row r="24" spans="1:4" x14ac:dyDescent="0.25">
      <c r="A24" s="36" t="s">
        <v>118</v>
      </c>
      <c r="B24" s="26">
        <v>574544.34</v>
      </c>
      <c r="C24" s="26">
        <f t="shared" si="1"/>
        <v>21577.770000000019</v>
      </c>
      <c r="D24" s="26">
        <v>596122.11</v>
      </c>
    </row>
    <row r="25" spans="1:4" ht="38.25" x14ac:dyDescent="0.25">
      <c r="A25" s="36" t="s">
        <v>119</v>
      </c>
      <c r="B25" s="26">
        <v>249399.1</v>
      </c>
      <c r="C25" s="26">
        <f t="shared" si="1"/>
        <v>-15000</v>
      </c>
      <c r="D25" s="26">
        <v>234399.1</v>
      </c>
    </row>
    <row r="26" spans="1:4" x14ac:dyDescent="0.25">
      <c r="A26" s="33" t="s">
        <v>120</v>
      </c>
      <c r="B26" s="24">
        <f>SUM(B27:B31)</f>
        <v>71923511.159999996</v>
      </c>
      <c r="C26" s="24">
        <f t="shared" si="1"/>
        <v>6230948.549999997</v>
      </c>
      <c r="D26" s="24">
        <f>SUM(D27:D31)</f>
        <v>78154459.709999993</v>
      </c>
    </row>
    <row r="27" spans="1:4" ht="25.5" x14ac:dyDescent="0.25">
      <c r="A27" s="36" t="s">
        <v>121</v>
      </c>
      <c r="B27" s="26">
        <v>3678350.6</v>
      </c>
      <c r="C27" s="26">
        <f t="shared" si="1"/>
        <v>1134006.8800000004</v>
      </c>
      <c r="D27" s="26">
        <v>4812357.4800000004</v>
      </c>
    </row>
    <row r="28" spans="1:4" x14ac:dyDescent="0.25">
      <c r="A28" s="36" t="s">
        <v>122</v>
      </c>
      <c r="B28" s="26">
        <v>9212074.5099999998</v>
      </c>
      <c r="C28" s="26">
        <f t="shared" si="1"/>
        <v>854377.22000000067</v>
      </c>
      <c r="D28" s="26">
        <v>10066451.73</v>
      </c>
    </row>
    <row r="29" spans="1:4" ht="25.5" x14ac:dyDescent="0.25">
      <c r="A29" s="37" t="s">
        <v>123</v>
      </c>
      <c r="B29" s="35">
        <v>29656378.02</v>
      </c>
      <c r="C29" s="35">
        <f t="shared" si="1"/>
        <v>1201496.0399999991</v>
      </c>
      <c r="D29" s="35">
        <v>30857874.059999999</v>
      </c>
    </row>
    <row r="30" spans="1:4" ht="25.5" x14ac:dyDescent="0.25">
      <c r="A30" s="36" t="s">
        <v>124</v>
      </c>
      <c r="B30" s="26">
        <v>2145597.2999999998</v>
      </c>
      <c r="C30" s="26">
        <f t="shared" si="1"/>
        <v>-1647.2399999997579</v>
      </c>
      <c r="D30" s="26">
        <v>2143950.06</v>
      </c>
    </row>
    <row r="31" spans="1:4" ht="38.25" x14ac:dyDescent="0.25">
      <c r="A31" s="38" t="s">
        <v>125</v>
      </c>
      <c r="B31" s="26">
        <v>27231110.73</v>
      </c>
      <c r="C31" s="26">
        <f t="shared" si="1"/>
        <v>3042715.6499999985</v>
      </c>
      <c r="D31" s="26">
        <v>30273826.379999999</v>
      </c>
    </row>
    <row r="32" spans="1:4" ht="25.5" x14ac:dyDescent="0.25">
      <c r="A32" s="33" t="s">
        <v>126</v>
      </c>
      <c r="B32" s="24">
        <f>SUM(B33:B37)</f>
        <v>7934142.6199999992</v>
      </c>
      <c r="C32" s="24">
        <f t="shared" si="1"/>
        <v>3509.4600000008941</v>
      </c>
      <c r="D32" s="24">
        <f>SUM(D33:D37)</f>
        <v>7937652.0800000001</v>
      </c>
    </row>
    <row r="33" spans="1:4" ht="25.5" x14ac:dyDescent="0.25">
      <c r="A33" s="36" t="s">
        <v>127</v>
      </c>
      <c r="B33" s="26">
        <v>1863000</v>
      </c>
      <c r="C33" s="26">
        <f t="shared" si="1"/>
        <v>0</v>
      </c>
      <c r="D33" s="26">
        <v>1863000</v>
      </c>
    </row>
    <row r="34" spans="1:4" x14ac:dyDescent="0.25">
      <c r="A34" s="36" t="s">
        <v>128</v>
      </c>
      <c r="B34" s="26">
        <v>5397115.1399999997</v>
      </c>
      <c r="C34" s="26">
        <f t="shared" si="1"/>
        <v>29181.980000000447</v>
      </c>
      <c r="D34" s="26">
        <v>5426297.1200000001</v>
      </c>
    </row>
    <row r="35" spans="1:4" ht="25.5" x14ac:dyDescent="0.25">
      <c r="A35" s="36" t="s">
        <v>129</v>
      </c>
      <c r="B35" s="26">
        <v>632693.48</v>
      </c>
      <c r="C35" s="26">
        <f t="shared" si="1"/>
        <v>-6262.5200000000186</v>
      </c>
      <c r="D35" s="26">
        <v>626430.96</v>
      </c>
    </row>
    <row r="36" spans="1:4" ht="38.25" x14ac:dyDescent="0.25">
      <c r="A36" s="38" t="s">
        <v>130</v>
      </c>
      <c r="B36" s="27">
        <v>40000</v>
      </c>
      <c r="C36" s="26">
        <f t="shared" si="1"/>
        <v>-19410</v>
      </c>
      <c r="D36" s="26">
        <v>20590</v>
      </c>
    </row>
    <row r="37" spans="1:4" ht="38.25" x14ac:dyDescent="0.25">
      <c r="A37" s="38" t="s">
        <v>131</v>
      </c>
      <c r="B37" s="26">
        <v>1334</v>
      </c>
      <c r="C37" s="26">
        <f t="shared" si="1"/>
        <v>0</v>
      </c>
      <c r="D37" s="26">
        <v>1334</v>
      </c>
    </row>
    <row r="38" spans="1:4" x14ac:dyDescent="0.25">
      <c r="A38" s="33" t="s">
        <v>132</v>
      </c>
      <c r="B38" s="24">
        <f>SUM(B39:B44)</f>
        <v>118228983.27</v>
      </c>
      <c r="C38" s="24">
        <f t="shared" si="1"/>
        <v>7174236.0799999982</v>
      </c>
      <c r="D38" s="24">
        <f>SUM(D39:D44)</f>
        <v>125403219.34999999</v>
      </c>
    </row>
    <row r="39" spans="1:4" ht="25.5" x14ac:dyDescent="0.25">
      <c r="A39" s="38" t="s">
        <v>133</v>
      </c>
      <c r="B39" s="26">
        <v>54821858.619999997</v>
      </c>
      <c r="C39" s="26">
        <f t="shared" si="1"/>
        <v>2320035.7400000021</v>
      </c>
      <c r="D39" s="26">
        <v>57141894.359999999</v>
      </c>
    </row>
    <row r="40" spans="1:4" ht="25.5" x14ac:dyDescent="0.25">
      <c r="A40" s="36" t="s">
        <v>134</v>
      </c>
      <c r="B40" s="26">
        <v>49902616.82</v>
      </c>
      <c r="C40" s="26">
        <f t="shared" si="1"/>
        <v>4577351.8900000006</v>
      </c>
      <c r="D40" s="26">
        <v>54479968.710000001</v>
      </c>
    </row>
    <row r="41" spans="1:4" ht="38.25" x14ac:dyDescent="0.25">
      <c r="A41" s="38" t="s">
        <v>135</v>
      </c>
      <c r="B41" s="26">
        <v>5617389.5499999998</v>
      </c>
      <c r="C41" s="26">
        <f t="shared" si="1"/>
        <v>182010.94000000041</v>
      </c>
      <c r="D41" s="26">
        <v>5799400.4900000002</v>
      </c>
    </row>
    <row r="42" spans="1:4" ht="25.5" x14ac:dyDescent="0.25">
      <c r="A42" s="36" t="s">
        <v>136</v>
      </c>
      <c r="B42" s="26">
        <v>1345267.44</v>
      </c>
      <c r="C42" s="26">
        <f t="shared" si="1"/>
        <v>-6459.1299999998882</v>
      </c>
      <c r="D42" s="26">
        <v>1338808.31</v>
      </c>
    </row>
    <row r="43" spans="1:4" ht="25.5" x14ac:dyDescent="0.25">
      <c r="A43" s="36" t="s">
        <v>137</v>
      </c>
      <c r="B43" s="26">
        <v>79437.98</v>
      </c>
      <c r="C43" s="26">
        <f t="shared" si="1"/>
        <v>0</v>
      </c>
      <c r="D43" s="26">
        <v>79437.98</v>
      </c>
    </row>
    <row r="44" spans="1:4" ht="38.25" x14ac:dyDescent="0.25">
      <c r="A44" s="38" t="s">
        <v>138</v>
      </c>
      <c r="B44" s="26">
        <v>6462412.8600000003</v>
      </c>
      <c r="C44" s="26">
        <f t="shared" si="1"/>
        <v>101296.63999999966</v>
      </c>
      <c r="D44" s="26">
        <v>6563709.5</v>
      </c>
    </row>
    <row r="45" spans="1:4" x14ac:dyDescent="0.25">
      <c r="A45" s="33" t="s">
        <v>139</v>
      </c>
      <c r="B45" s="24">
        <f>SUM(B46:B48)</f>
        <v>22633698.559999999</v>
      </c>
      <c r="C45" s="24">
        <f t="shared" si="1"/>
        <v>-1479030.0899999999</v>
      </c>
      <c r="D45" s="24">
        <f>SUM(D46:D48)</f>
        <v>21154668.469999999</v>
      </c>
    </row>
    <row r="46" spans="1:4" x14ac:dyDescent="0.25">
      <c r="A46" s="36" t="s">
        <v>140</v>
      </c>
      <c r="B46" s="26">
        <v>20680710.489999998</v>
      </c>
      <c r="C46" s="26">
        <f t="shared" si="1"/>
        <v>-1781931.299999997</v>
      </c>
      <c r="D46" s="26">
        <v>18898779.190000001</v>
      </c>
    </row>
    <row r="47" spans="1:4" ht="25.5" x14ac:dyDescent="0.25">
      <c r="A47" s="38" t="s">
        <v>141</v>
      </c>
      <c r="B47" s="26">
        <v>62910.44</v>
      </c>
      <c r="C47" s="26">
        <f t="shared" si="1"/>
        <v>351651.21</v>
      </c>
      <c r="D47" s="26">
        <v>414561.65</v>
      </c>
    </row>
    <row r="48" spans="1:4" ht="38.25" x14ac:dyDescent="0.25">
      <c r="A48" s="38" t="s">
        <v>142</v>
      </c>
      <c r="B48" s="26">
        <v>1890077.63</v>
      </c>
      <c r="C48" s="26">
        <f t="shared" si="1"/>
        <v>-48750</v>
      </c>
      <c r="D48" s="26">
        <v>1841327.63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21E73-CF19-4402-A10E-4A9C3B155298}">
  <dimension ref="A1:E11"/>
  <sheetViews>
    <sheetView workbookViewId="0">
      <selection activeCell="K16" sqref="K16"/>
    </sheetView>
  </sheetViews>
  <sheetFormatPr defaultRowHeight="15" x14ac:dyDescent="0.25"/>
  <cols>
    <col min="2" max="2" width="34" customWidth="1"/>
    <col min="3" max="5" width="20.42578125" customWidth="1"/>
  </cols>
  <sheetData>
    <row r="1" spans="1:5" ht="38.25" x14ac:dyDescent="0.25">
      <c r="A1" s="21" t="s">
        <v>35</v>
      </c>
      <c r="B1" s="21" t="s">
        <v>36</v>
      </c>
      <c r="C1" s="23" t="s">
        <v>3</v>
      </c>
      <c r="D1" s="23" t="s">
        <v>4</v>
      </c>
      <c r="E1" s="23" t="s">
        <v>5</v>
      </c>
    </row>
    <row r="2" spans="1:5" x14ac:dyDescent="0.25">
      <c r="A2" s="23">
        <v>1</v>
      </c>
      <c r="B2" s="23">
        <v>2</v>
      </c>
      <c r="C2" s="23">
        <v>3</v>
      </c>
      <c r="D2" s="23">
        <v>4</v>
      </c>
      <c r="E2" s="23">
        <v>5</v>
      </c>
    </row>
    <row r="3" spans="1:5" x14ac:dyDescent="0.25">
      <c r="A3" s="20" t="s">
        <v>143</v>
      </c>
      <c r="B3" s="20"/>
      <c r="C3" s="24">
        <f>C4</f>
        <v>23929109.299999997</v>
      </c>
      <c r="D3" s="24">
        <f t="shared" ref="D3:E3" si="0">D4</f>
        <v>-2336904.8299999982</v>
      </c>
      <c r="E3" s="24">
        <f t="shared" si="0"/>
        <v>21592204.469999999</v>
      </c>
    </row>
    <row r="4" spans="1:5" ht="25.5" x14ac:dyDescent="0.25">
      <c r="A4" s="21">
        <v>8</v>
      </c>
      <c r="B4" s="21" t="s">
        <v>144</v>
      </c>
      <c r="C4" s="24">
        <f>SUM(C5:C7)</f>
        <v>23929109.299999997</v>
      </c>
      <c r="D4" s="24">
        <f>E4-C4</f>
        <v>-2336904.8299999982</v>
      </c>
      <c r="E4" s="24">
        <f t="shared" ref="D4:E4" si="1">SUM(E5:E7)</f>
        <v>21592204.469999999</v>
      </c>
    </row>
    <row r="5" spans="1:5" ht="25.5" x14ac:dyDescent="0.25">
      <c r="A5" s="25">
        <v>81</v>
      </c>
      <c r="B5" s="28" t="s">
        <v>145</v>
      </c>
      <c r="C5" s="26">
        <v>2433052.06</v>
      </c>
      <c r="D5" s="26">
        <f t="shared" ref="D5:D11" si="2">E5-C5</f>
        <v>0</v>
      </c>
      <c r="E5" s="26">
        <v>2433052.06</v>
      </c>
    </row>
    <row r="6" spans="1:5" ht="38.25" x14ac:dyDescent="0.25">
      <c r="A6" s="25">
        <v>83</v>
      </c>
      <c r="B6" s="28" t="s">
        <v>146</v>
      </c>
      <c r="C6" s="26">
        <v>170000</v>
      </c>
      <c r="D6" s="26">
        <f t="shared" si="2"/>
        <v>-170000</v>
      </c>
      <c r="E6" s="26">
        <v>0</v>
      </c>
    </row>
    <row r="7" spans="1:5" x14ac:dyDescent="0.25">
      <c r="A7" s="25">
        <v>84</v>
      </c>
      <c r="B7" s="25" t="s">
        <v>147</v>
      </c>
      <c r="C7" s="26">
        <v>21326057.239999998</v>
      </c>
      <c r="D7" s="26">
        <f t="shared" si="2"/>
        <v>-2166904.8299999982</v>
      </c>
      <c r="E7" s="26">
        <v>19159152.41</v>
      </c>
    </row>
    <row r="8" spans="1:5" x14ac:dyDescent="0.25">
      <c r="A8" s="20" t="s">
        <v>148</v>
      </c>
      <c r="B8" s="20"/>
      <c r="C8" s="24">
        <f>C9</f>
        <v>5276689.5199999996</v>
      </c>
      <c r="D8" s="24">
        <f t="shared" ref="D8:E8" si="3">D9</f>
        <v>272900</v>
      </c>
      <c r="E8" s="24">
        <f t="shared" si="3"/>
        <v>5549589.5199999996</v>
      </c>
    </row>
    <row r="9" spans="1:5" ht="25.5" x14ac:dyDescent="0.25">
      <c r="A9" s="21">
        <v>5</v>
      </c>
      <c r="B9" s="21" t="s">
        <v>149</v>
      </c>
      <c r="C9" s="24">
        <f>SUM(C10:C11)</f>
        <v>5276689.5199999996</v>
      </c>
      <c r="D9" s="24">
        <f t="shared" si="2"/>
        <v>272900</v>
      </c>
      <c r="E9" s="24">
        <f t="shared" ref="D9:E9" si="4">SUM(E10:E11)</f>
        <v>5549589.5199999996</v>
      </c>
    </row>
    <row r="10" spans="1:5" ht="15" customHeight="1" x14ac:dyDescent="0.25">
      <c r="A10" s="25">
        <v>51</v>
      </c>
      <c r="B10" s="28" t="s">
        <v>150</v>
      </c>
      <c r="C10" s="26">
        <v>3329375.75</v>
      </c>
      <c r="D10" s="26">
        <f t="shared" si="2"/>
        <v>280000</v>
      </c>
      <c r="E10" s="26">
        <v>3609375.75</v>
      </c>
    </row>
    <row r="11" spans="1:5" ht="15" customHeight="1" x14ac:dyDescent="0.25">
      <c r="A11" s="25">
        <v>54</v>
      </c>
      <c r="B11" s="28" t="s">
        <v>151</v>
      </c>
      <c r="C11" s="26">
        <v>1947313.77</v>
      </c>
      <c r="D11" s="26">
        <f t="shared" si="2"/>
        <v>-7100</v>
      </c>
      <c r="E11" s="26">
        <v>1940213.77</v>
      </c>
    </row>
  </sheetData>
  <mergeCells count="2">
    <mergeCell ref="A3:B3"/>
    <mergeCell ref="A8:B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566B0-ECFF-400E-A4B3-A08F4DF0F250}">
  <dimension ref="A1:D23"/>
  <sheetViews>
    <sheetView workbookViewId="0">
      <selection activeCell="E21" sqref="E21"/>
    </sheetView>
  </sheetViews>
  <sheetFormatPr defaultRowHeight="15" x14ac:dyDescent="0.25"/>
  <cols>
    <col min="1" max="1" width="27.7109375" customWidth="1"/>
    <col min="2" max="5" width="25" customWidth="1"/>
  </cols>
  <sheetData>
    <row r="1" spans="1:4" ht="25.5" x14ac:dyDescent="0.25">
      <c r="A1" s="21" t="s">
        <v>60</v>
      </c>
      <c r="B1" s="22" t="s">
        <v>3</v>
      </c>
      <c r="C1" s="30" t="s">
        <v>4</v>
      </c>
      <c r="D1" s="31" t="s">
        <v>5</v>
      </c>
    </row>
    <row r="2" spans="1:4" x14ac:dyDescent="0.25">
      <c r="A2" s="23">
        <v>1</v>
      </c>
      <c r="B2" s="23">
        <v>2</v>
      </c>
      <c r="C2" s="23">
        <v>3</v>
      </c>
      <c r="D2" s="23">
        <v>4</v>
      </c>
    </row>
    <row r="3" spans="1:4" x14ac:dyDescent="0.25">
      <c r="A3" s="21" t="s">
        <v>143</v>
      </c>
      <c r="B3" s="24">
        <f>SUM(B4,B6,B8)</f>
        <v>23929109.299999997</v>
      </c>
      <c r="C3" s="24">
        <f t="shared" ref="C3:D3" si="0">SUM(C4,C6,C8)</f>
        <v>-2336904.83</v>
      </c>
      <c r="D3" s="24">
        <f t="shared" si="0"/>
        <v>21592204.469999999</v>
      </c>
    </row>
    <row r="4" spans="1:4" ht="25.5" x14ac:dyDescent="0.25">
      <c r="A4" s="21" t="s">
        <v>61</v>
      </c>
      <c r="B4" s="24">
        <v>684553.06</v>
      </c>
      <c r="C4" s="24">
        <v>-170000</v>
      </c>
      <c r="D4" s="24">
        <v>514553.06</v>
      </c>
    </row>
    <row r="5" spans="1:4" ht="25.5" x14ac:dyDescent="0.25">
      <c r="A5" s="25" t="s">
        <v>62</v>
      </c>
      <c r="B5" s="26">
        <v>684553.06</v>
      </c>
      <c r="C5" s="26">
        <v>-170000</v>
      </c>
      <c r="D5" s="26">
        <v>514553.06</v>
      </c>
    </row>
    <row r="6" spans="1:4" ht="25.5" x14ac:dyDescent="0.25">
      <c r="A6" s="21" t="s">
        <v>68</v>
      </c>
      <c r="B6" s="24">
        <v>1918499</v>
      </c>
      <c r="C6" s="24">
        <v>0</v>
      </c>
      <c r="D6" s="24">
        <v>1918499</v>
      </c>
    </row>
    <row r="7" spans="1:4" ht="25.5" x14ac:dyDescent="0.25">
      <c r="A7" s="25" t="s">
        <v>70</v>
      </c>
      <c r="B7" s="26">
        <v>1918499</v>
      </c>
      <c r="C7" s="26">
        <v>0</v>
      </c>
      <c r="D7" s="26">
        <v>1918499</v>
      </c>
    </row>
    <row r="8" spans="1:4" x14ac:dyDescent="0.25">
      <c r="A8" s="21" t="s">
        <v>94</v>
      </c>
      <c r="B8" s="24">
        <v>21326057.239999998</v>
      </c>
      <c r="C8" s="24">
        <v>-2166904.83</v>
      </c>
      <c r="D8" s="24">
        <v>19159152.41</v>
      </c>
    </row>
    <row r="9" spans="1:4" ht="25.5" x14ac:dyDescent="0.25">
      <c r="A9" s="25" t="s">
        <v>95</v>
      </c>
      <c r="B9" s="26">
        <v>21326057.239999998</v>
      </c>
      <c r="C9" s="26">
        <v>-2166904.83</v>
      </c>
      <c r="D9" s="26">
        <v>19159152.41</v>
      </c>
    </row>
    <row r="10" spans="1:4" x14ac:dyDescent="0.25">
      <c r="A10" s="21" t="s">
        <v>148</v>
      </c>
      <c r="B10" s="24">
        <f>SUM(B11,B13,B15,B17,B20,B22)</f>
        <v>5276689.5200000005</v>
      </c>
      <c r="C10" s="24">
        <f t="shared" ref="C10:D10" si="1">SUM(C11,C13,C15,C17,C20,C22)</f>
        <v>272900</v>
      </c>
      <c r="D10" s="24">
        <f t="shared" si="1"/>
        <v>5549589.5200000005</v>
      </c>
    </row>
    <row r="11" spans="1:4" ht="25.5" x14ac:dyDescent="0.25">
      <c r="A11" s="21" t="s">
        <v>61</v>
      </c>
      <c r="B11" s="24">
        <v>827919.78</v>
      </c>
      <c r="C11" s="24">
        <v>280000</v>
      </c>
      <c r="D11" s="24">
        <v>1107919.78</v>
      </c>
    </row>
    <row r="12" spans="1:4" ht="25.5" x14ac:dyDescent="0.25">
      <c r="A12" s="25" t="s">
        <v>62</v>
      </c>
      <c r="B12" s="26">
        <v>827919.78</v>
      </c>
      <c r="C12" s="26">
        <v>280000</v>
      </c>
      <c r="D12" s="26">
        <v>1107919.78</v>
      </c>
    </row>
    <row r="13" spans="1:4" x14ac:dyDescent="0.25">
      <c r="A13" s="21" t="s">
        <v>65</v>
      </c>
      <c r="B13" s="24">
        <v>203479.88</v>
      </c>
      <c r="C13" s="24">
        <v>-7100</v>
      </c>
      <c r="D13" s="24">
        <v>196379.88</v>
      </c>
    </row>
    <row r="14" spans="1:4" ht="25.5" x14ac:dyDescent="0.25">
      <c r="A14" s="28" t="s">
        <v>67</v>
      </c>
      <c r="B14" s="26">
        <v>203479.88</v>
      </c>
      <c r="C14" s="26">
        <v>-7100</v>
      </c>
      <c r="D14" s="26">
        <v>196379.88</v>
      </c>
    </row>
    <row r="15" spans="1:4" ht="25.5" x14ac:dyDescent="0.25">
      <c r="A15" s="21" t="s">
        <v>68</v>
      </c>
      <c r="B15" s="24">
        <v>1309285.75</v>
      </c>
      <c r="C15" s="24">
        <v>0</v>
      </c>
      <c r="D15" s="24">
        <v>1309285.75</v>
      </c>
    </row>
    <row r="16" spans="1:4" ht="25.5" x14ac:dyDescent="0.25">
      <c r="A16" s="25" t="s">
        <v>70</v>
      </c>
      <c r="B16" s="26">
        <v>1309285.75</v>
      </c>
      <c r="C16" s="26">
        <v>0</v>
      </c>
      <c r="D16" s="26">
        <v>1309285.75</v>
      </c>
    </row>
    <row r="17" spans="1:4" x14ac:dyDescent="0.25">
      <c r="A17" s="21" t="s">
        <v>76</v>
      </c>
      <c r="B17" s="24">
        <f>SUM(B18:B19)</f>
        <v>738656.39</v>
      </c>
      <c r="C17" s="24">
        <f t="shared" ref="C17:D17" si="2">SUM(C18:C19)</f>
        <v>0</v>
      </c>
      <c r="D17" s="24">
        <f t="shared" si="2"/>
        <v>738656.39</v>
      </c>
    </row>
    <row r="18" spans="1:4" ht="25.5" x14ac:dyDescent="0.25">
      <c r="A18" s="28" t="s">
        <v>80</v>
      </c>
      <c r="B18" s="26">
        <v>578542.03</v>
      </c>
      <c r="C18" s="26">
        <v>0</v>
      </c>
      <c r="D18" s="26">
        <v>578542.03</v>
      </c>
    </row>
    <row r="19" spans="1:4" ht="25.5" x14ac:dyDescent="0.25">
      <c r="A19" s="28" t="s">
        <v>81</v>
      </c>
      <c r="B19" s="26">
        <v>160114.35999999999</v>
      </c>
      <c r="C19" s="26">
        <v>0</v>
      </c>
      <c r="D19" s="26">
        <v>160114.35999999999</v>
      </c>
    </row>
    <row r="20" spans="1:4" x14ac:dyDescent="0.25">
      <c r="A20" s="21" t="s">
        <v>85</v>
      </c>
      <c r="B20" s="24">
        <v>197347.72</v>
      </c>
      <c r="C20" s="24">
        <v>0</v>
      </c>
      <c r="D20" s="24">
        <v>197347.72</v>
      </c>
    </row>
    <row r="21" spans="1:4" ht="25.5" x14ac:dyDescent="0.25">
      <c r="A21" s="25" t="s">
        <v>86</v>
      </c>
      <c r="B21" s="26">
        <v>197347.72</v>
      </c>
      <c r="C21" s="26">
        <v>0</v>
      </c>
      <c r="D21" s="26">
        <v>197347.72</v>
      </c>
    </row>
    <row r="22" spans="1:4" ht="25.5" x14ac:dyDescent="0.25">
      <c r="A22" s="21" t="s">
        <v>96</v>
      </c>
      <c r="B22" s="24">
        <v>2000000</v>
      </c>
      <c r="C22" s="24">
        <v>0</v>
      </c>
      <c r="D22" s="24">
        <v>2000000</v>
      </c>
    </row>
    <row r="23" spans="1:4" ht="25.5" x14ac:dyDescent="0.25">
      <c r="A23" s="25" t="s">
        <v>97</v>
      </c>
      <c r="B23" s="26">
        <v>2000000</v>
      </c>
      <c r="C23" s="26">
        <v>0</v>
      </c>
      <c r="D23" s="26">
        <v>2000000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0EDCC-3B74-4939-A053-099DA04FB5E6}">
  <dimension ref="A1:G19"/>
  <sheetViews>
    <sheetView workbookViewId="0">
      <selection activeCell="D2" sqref="D2"/>
    </sheetView>
  </sheetViews>
  <sheetFormatPr defaultRowHeight="15" x14ac:dyDescent="0.25"/>
  <cols>
    <col min="2" max="2" width="28.7109375" customWidth="1"/>
    <col min="3" max="7" width="14.5703125" customWidth="1"/>
  </cols>
  <sheetData>
    <row r="1" spans="1:7" ht="38.25" x14ac:dyDescent="0.25">
      <c r="A1" s="28" t="s">
        <v>152</v>
      </c>
      <c r="B1" s="39" t="s">
        <v>153</v>
      </c>
      <c r="C1" s="40" t="s">
        <v>3</v>
      </c>
      <c r="D1" s="40" t="s">
        <v>154</v>
      </c>
      <c r="E1" s="40" t="s">
        <v>175</v>
      </c>
      <c r="F1" s="40" t="s">
        <v>156</v>
      </c>
      <c r="G1" s="40" t="s">
        <v>157</v>
      </c>
    </row>
    <row r="2" spans="1:7" x14ac:dyDescent="0.25">
      <c r="A2" s="41"/>
      <c r="B2" s="42" t="s">
        <v>158</v>
      </c>
      <c r="C2" s="43">
        <f>SUM(C3,C11,C14,C18)</f>
        <v>296900000.00000006</v>
      </c>
      <c r="D2" s="43">
        <f t="shared" ref="D2:E2" si="0">SUM(D3,D11,D14,D18)</f>
        <v>3299999.9999999944</v>
      </c>
      <c r="E2" s="43">
        <f t="shared" si="0"/>
        <v>300200000</v>
      </c>
      <c r="F2" s="43">
        <f>SUM(F3,F11,F14,F18)</f>
        <v>148442787.44</v>
      </c>
      <c r="G2" s="43">
        <f t="shared" ref="G2" si="1">SUM(G3,G11,G14,G18)</f>
        <v>151757212.56000003</v>
      </c>
    </row>
    <row r="3" spans="1:7" x14ac:dyDescent="0.25">
      <c r="A3" s="21">
        <v>6</v>
      </c>
      <c r="B3" s="21" t="s">
        <v>159</v>
      </c>
      <c r="C3" s="24">
        <f>SUM(C4:C10)</f>
        <v>245273702.71000004</v>
      </c>
      <c r="D3" s="24">
        <f t="shared" ref="D3:E3" si="2">SUM(D4:D10)</f>
        <v>4034622.2599999923</v>
      </c>
      <c r="E3" s="24">
        <f t="shared" si="2"/>
        <v>249308324.97</v>
      </c>
      <c r="F3" s="24">
        <f>SUM(F4:F10)</f>
        <v>102830976.97000001</v>
      </c>
      <c r="G3" s="24">
        <f t="shared" ref="G3" si="3">SUM(G4:G10)</f>
        <v>146477348.00000003</v>
      </c>
    </row>
    <row r="4" spans="1:7" x14ac:dyDescent="0.25">
      <c r="A4" s="25">
        <v>61</v>
      </c>
      <c r="B4" s="25" t="s">
        <v>160</v>
      </c>
      <c r="C4" s="26">
        <v>51770000</v>
      </c>
      <c r="D4" s="26">
        <f>E4-C4</f>
        <v>1966000</v>
      </c>
      <c r="E4" s="26">
        <v>53736000</v>
      </c>
      <c r="F4" s="26">
        <v>53736000</v>
      </c>
      <c r="G4" s="26">
        <v>0</v>
      </c>
    </row>
    <row r="5" spans="1:7" ht="38.25" x14ac:dyDescent="0.25">
      <c r="A5" s="25">
        <v>63</v>
      </c>
      <c r="B5" s="25" t="s">
        <v>161</v>
      </c>
      <c r="C5" s="26">
        <v>118967279.54000001</v>
      </c>
      <c r="D5" s="26">
        <f t="shared" ref="D5:D10" si="4">E5-C5</f>
        <v>-3057411.5500000119</v>
      </c>
      <c r="E5" s="26">
        <v>115909867.98999999</v>
      </c>
      <c r="F5" s="26">
        <v>41065178.149999999</v>
      </c>
      <c r="G5" s="26">
        <v>74844689.840000004</v>
      </c>
    </row>
    <row r="6" spans="1:7" x14ac:dyDescent="0.25">
      <c r="A6" s="25">
        <v>64</v>
      </c>
      <c r="B6" s="25" t="s">
        <v>162</v>
      </c>
      <c r="C6" s="26">
        <v>5789847.6200000001</v>
      </c>
      <c r="D6" s="26">
        <f t="shared" si="4"/>
        <v>849294.0700000003</v>
      </c>
      <c r="E6" s="26">
        <v>6639141.6900000004</v>
      </c>
      <c r="F6" s="26">
        <v>6515576.1500000004</v>
      </c>
      <c r="G6" s="26">
        <v>123565.54</v>
      </c>
    </row>
    <row r="7" spans="1:7" ht="38.25" x14ac:dyDescent="0.25">
      <c r="A7" s="25">
        <v>65</v>
      </c>
      <c r="B7" s="25" t="s">
        <v>163</v>
      </c>
      <c r="C7" s="26">
        <v>8344536.9699999997</v>
      </c>
      <c r="D7" s="26">
        <f t="shared" si="4"/>
        <v>492919.85000000056</v>
      </c>
      <c r="E7" s="26">
        <v>8837456.8200000003</v>
      </c>
      <c r="F7" s="26">
        <v>855723.42</v>
      </c>
      <c r="G7" s="26">
        <v>7981733.4000000004</v>
      </c>
    </row>
    <row r="8" spans="1:7" ht="38.25" x14ac:dyDescent="0.25">
      <c r="A8" s="25">
        <v>66</v>
      </c>
      <c r="B8" s="25" t="s">
        <v>164</v>
      </c>
      <c r="C8" s="26">
        <v>16487144.869999999</v>
      </c>
      <c r="D8" s="26">
        <f t="shared" si="4"/>
        <v>590696.41000000201</v>
      </c>
      <c r="E8" s="26">
        <v>17077841.280000001</v>
      </c>
      <c r="F8" s="26">
        <v>625068.49</v>
      </c>
      <c r="G8" s="26">
        <v>16452772.789999999</v>
      </c>
    </row>
    <row r="9" spans="1:7" ht="51" x14ac:dyDescent="0.25">
      <c r="A9" s="25">
        <v>67</v>
      </c>
      <c r="B9" s="25" t="s">
        <v>165</v>
      </c>
      <c r="C9" s="26">
        <v>43165851.710000001</v>
      </c>
      <c r="D9" s="26">
        <f t="shared" si="4"/>
        <v>3137290.0300000012</v>
      </c>
      <c r="E9" s="26">
        <v>46303141.740000002</v>
      </c>
      <c r="F9" s="26">
        <v>0</v>
      </c>
      <c r="G9" s="26">
        <v>46303141.740000002</v>
      </c>
    </row>
    <row r="10" spans="1:7" ht="25.5" x14ac:dyDescent="0.25">
      <c r="A10" s="25">
        <v>68</v>
      </c>
      <c r="B10" s="25" t="s">
        <v>166</v>
      </c>
      <c r="C10" s="26">
        <v>749042</v>
      </c>
      <c r="D10" s="26">
        <f t="shared" si="4"/>
        <v>55833.449999999953</v>
      </c>
      <c r="E10" s="26">
        <v>804875.45</v>
      </c>
      <c r="F10" s="26">
        <v>33430.76</v>
      </c>
      <c r="G10" s="26">
        <v>771444.69</v>
      </c>
    </row>
    <row r="11" spans="1:7" ht="25.5" x14ac:dyDescent="0.25">
      <c r="A11" s="21">
        <v>7</v>
      </c>
      <c r="B11" s="21" t="s">
        <v>167</v>
      </c>
      <c r="C11" s="24">
        <f>SUM(C12:C13)</f>
        <v>203410.24</v>
      </c>
      <c r="D11" s="24">
        <f t="shared" ref="D11:G11" si="5">SUM(D12:D13)</f>
        <v>212254.57</v>
      </c>
      <c r="E11" s="24">
        <f t="shared" si="5"/>
        <v>415664.81</v>
      </c>
      <c r="F11" s="24">
        <f t="shared" si="5"/>
        <v>311000</v>
      </c>
      <c r="G11" s="24">
        <f t="shared" si="5"/>
        <v>104664.81</v>
      </c>
    </row>
    <row r="12" spans="1:7" ht="38.25" x14ac:dyDescent="0.25">
      <c r="A12" s="25">
        <v>71</v>
      </c>
      <c r="B12" s="28" t="s">
        <v>168</v>
      </c>
      <c r="C12" s="26">
        <v>36000</v>
      </c>
      <c r="D12" s="26">
        <f t="shared" ref="D12:D13" si="6">E12-C12</f>
        <v>275000</v>
      </c>
      <c r="E12" s="26">
        <v>311000</v>
      </c>
      <c r="F12" s="26">
        <v>311000</v>
      </c>
      <c r="G12" s="26">
        <v>0</v>
      </c>
    </row>
    <row r="13" spans="1:7" ht="38.25" x14ac:dyDescent="0.25">
      <c r="A13" s="25">
        <v>72</v>
      </c>
      <c r="B13" s="25" t="s">
        <v>169</v>
      </c>
      <c r="C13" s="26">
        <v>167410.23999999999</v>
      </c>
      <c r="D13" s="26">
        <f t="shared" si="6"/>
        <v>-62745.429999999993</v>
      </c>
      <c r="E13" s="26">
        <v>104664.81</v>
      </c>
      <c r="F13" s="26">
        <v>0</v>
      </c>
      <c r="G13" s="26">
        <v>104664.81</v>
      </c>
    </row>
    <row r="14" spans="1:7" ht="25.5" x14ac:dyDescent="0.25">
      <c r="A14" s="21">
        <v>8</v>
      </c>
      <c r="B14" s="21" t="s">
        <v>29</v>
      </c>
      <c r="C14" s="24">
        <f>SUM(C15:C17)</f>
        <v>23929109.299999997</v>
      </c>
      <c r="D14" s="24">
        <f t="shared" ref="D14:G14" si="7">SUM(D15:D17)</f>
        <v>-2336904.8299999982</v>
      </c>
      <c r="E14" s="24">
        <f t="shared" si="7"/>
        <v>21592204.469999999</v>
      </c>
      <c r="F14" s="24">
        <f t="shared" si="7"/>
        <v>19814098.849999998</v>
      </c>
      <c r="G14" s="24">
        <f t="shared" si="7"/>
        <v>1778105.62</v>
      </c>
    </row>
    <row r="15" spans="1:7" ht="38.25" x14ac:dyDescent="0.25">
      <c r="A15" s="25">
        <v>81</v>
      </c>
      <c r="B15" s="25" t="s">
        <v>170</v>
      </c>
      <c r="C15" s="26">
        <v>2433052.06</v>
      </c>
      <c r="D15" s="26">
        <f t="shared" ref="D15:D17" si="8">E15-C15</f>
        <v>0</v>
      </c>
      <c r="E15" s="26">
        <v>2433052.06</v>
      </c>
      <c r="F15" s="26">
        <v>2433052.06</v>
      </c>
      <c r="G15" s="26">
        <v>0</v>
      </c>
    </row>
    <row r="16" spans="1:7" ht="25.5" x14ac:dyDescent="0.25">
      <c r="A16" s="25">
        <v>83</v>
      </c>
      <c r="B16" s="25" t="s">
        <v>171</v>
      </c>
      <c r="C16" s="26">
        <v>170000</v>
      </c>
      <c r="D16" s="26">
        <f t="shared" si="8"/>
        <v>-170000</v>
      </c>
      <c r="E16" s="26">
        <v>0</v>
      </c>
      <c r="F16" s="26">
        <v>0</v>
      </c>
      <c r="G16" s="26">
        <v>0</v>
      </c>
    </row>
    <row r="17" spans="1:7" x14ac:dyDescent="0.25">
      <c r="A17" s="25">
        <v>84</v>
      </c>
      <c r="B17" s="25" t="s">
        <v>172</v>
      </c>
      <c r="C17" s="26">
        <v>21326057.239999998</v>
      </c>
      <c r="D17" s="26">
        <f t="shared" si="8"/>
        <v>-2166904.8299999982</v>
      </c>
      <c r="E17" s="26">
        <v>19159152.41</v>
      </c>
      <c r="F17" s="26">
        <v>17381046.789999999</v>
      </c>
      <c r="G17" s="26">
        <v>1778105.62</v>
      </c>
    </row>
    <row r="18" spans="1:7" x14ac:dyDescent="0.25">
      <c r="A18" s="21">
        <v>9</v>
      </c>
      <c r="B18" s="21" t="s">
        <v>173</v>
      </c>
      <c r="C18" s="24">
        <f>SUM(C19)</f>
        <v>27493777.75</v>
      </c>
      <c r="D18" s="24">
        <f t="shared" ref="D18:G18" si="9">SUM(D19)</f>
        <v>1390028</v>
      </c>
      <c r="E18" s="24">
        <f t="shared" si="9"/>
        <v>28883805.75</v>
      </c>
      <c r="F18" s="24">
        <f t="shared" si="9"/>
        <v>25486711.620000001</v>
      </c>
      <c r="G18" s="24">
        <f t="shared" si="9"/>
        <v>3397094.13</v>
      </c>
    </row>
    <row r="19" spans="1:7" x14ac:dyDescent="0.25">
      <c r="A19" s="25">
        <v>92</v>
      </c>
      <c r="B19" s="25" t="s">
        <v>174</v>
      </c>
      <c r="C19" s="26">
        <v>27493777.75</v>
      </c>
      <c r="D19" s="26">
        <f>E19-C19</f>
        <v>1390028</v>
      </c>
      <c r="E19" s="26">
        <v>28883805.75</v>
      </c>
      <c r="F19" s="26">
        <v>25486711.620000001</v>
      </c>
      <c r="G19" s="26">
        <v>3397094.13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5403E-9ABD-470D-BE92-CC3ED4BE13E5}">
  <dimension ref="A1:G17"/>
  <sheetViews>
    <sheetView tabSelected="1" workbookViewId="0">
      <selection activeCell="E14" sqref="E14"/>
    </sheetView>
  </sheetViews>
  <sheetFormatPr defaultRowHeight="15" x14ac:dyDescent="0.25"/>
  <cols>
    <col min="1" max="1" width="9.140625" style="44"/>
    <col min="2" max="2" width="30.5703125" customWidth="1"/>
    <col min="3" max="7" width="14.42578125" customWidth="1"/>
  </cols>
  <sheetData>
    <row r="1" spans="1:7" ht="38.25" x14ac:dyDescent="0.25">
      <c r="A1" s="25" t="s">
        <v>152</v>
      </c>
      <c r="B1" s="40" t="s">
        <v>36</v>
      </c>
      <c r="C1" s="40" t="s">
        <v>176</v>
      </c>
      <c r="D1" s="40" t="s">
        <v>4</v>
      </c>
      <c r="E1" s="40" t="s">
        <v>155</v>
      </c>
      <c r="F1" s="28" t="s">
        <v>156</v>
      </c>
      <c r="G1" s="28" t="s">
        <v>157</v>
      </c>
    </row>
    <row r="2" spans="1:7" x14ac:dyDescent="0.25">
      <c r="A2" s="41"/>
      <c r="B2" s="42" t="s">
        <v>177</v>
      </c>
      <c r="C2" s="45">
        <f>SUM(C3,C11,C15)</f>
        <v>296900000</v>
      </c>
      <c r="D2" s="45">
        <f>E2-C2</f>
        <v>3299999.9999999404</v>
      </c>
      <c r="E2" s="45">
        <f t="shared" ref="D2:G2" si="0">SUM(E3,E11,E15)</f>
        <v>300199999.99999994</v>
      </c>
      <c r="F2" s="45">
        <f t="shared" si="0"/>
        <v>116005296.51000001</v>
      </c>
      <c r="G2" s="45">
        <f t="shared" si="0"/>
        <v>184194703.49000004</v>
      </c>
    </row>
    <row r="3" spans="1:7" x14ac:dyDescent="0.25">
      <c r="A3" s="21">
        <v>3</v>
      </c>
      <c r="B3" s="21" t="s">
        <v>178</v>
      </c>
      <c r="C3" s="46">
        <f>SUM(C4:C10)</f>
        <v>208988259.13999999</v>
      </c>
      <c r="D3" s="46">
        <f t="shared" ref="D3:D17" si="1">E3-C3</f>
        <v>12905715.799999982</v>
      </c>
      <c r="E3" s="46">
        <f t="shared" ref="D3:G3" si="2">SUM(E4:E10)</f>
        <v>221893974.93999997</v>
      </c>
      <c r="F3" s="46">
        <f t="shared" si="2"/>
        <v>50955543.75</v>
      </c>
      <c r="G3" s="46">
        <f t="shared" si="2"/>
        <v>170938431.19000003</v>
      </c>
    </row>
    <row r="4" spans="1:7" x14ac:dyDescent="0.25">
      <c r="A4" s="25">
        <v>31</v>
      </c>
      <c r="B4" s="25" t="s">
        <v>179</v>
      </c>
      <c r="C4" s="38">
        <v>132360240.3</v>
      </c>
      <c r="D4" s="38">
        <f t="shared" si="1"/>
        <v>7972736.4200000018</v>
      </c>
      <c r="E4" s="38">
        <v>140332976.72</v>
      </c>
      <c r="F4" s="38">
        <v>14012091.82</v>
      </c>
      <c r="G4" s="38">
        <v>126320884.90000001</v>
      </c>
    </row>
    <row r="5" spans="1:7" x14ac:dyDescent="0.25">
      <c r="A5" s="25">
        <v>32</v>
      </c>
      <c r="B5" s="25" t="s">
        <v>180</v>
      </c>
      <c r="C5" s="38">
        <v>50986208.020000003</v>
      </c>
      <c r="D5" s="38">
        <f t="shared" si="1"/>
        <v>2928211.9099999964</v>
      </c>
      <c r="E5" s="38">
        <v>53914419.93</v>
      </c>
      <c r="F5" s="38">
        <v>13741024.59</v>
      </c>
      <c r="G5" s="38">
        <v>40173395.340000004</v>
      </c>
    </row>
    <row r="6" spans="1:7" x14ac:dyDescent="0.25">
      <c r="A6" s="25">
        <v>34</v>
      </c>
      <c r="B6" s="25" t="s">
        <v>181</v>
      </c>
      <c r="C6" s="38">
        <v>1522358.42</v>
      </c>
      <c r="D6" s="38">
        <f t="shared" si="1"/>
        <v>-50720</v>
      </c>
      <c r="E6" s="38">
        <v>1471638.42</v>
      </c>
      <c r="F6" s="38">
        <v>1059010.31</v>
      </c>
      <c r="G6" s="38">
        <v>412628.11</v>
      </c>
    </row>
    <row r="7" spans="1:7" x14ac:dyDescent="0.25">
      <c r="A7" s="25">
        <v>35</v>
      </c>
      <c r="B7" s="25" t="s">
        <v>182</v>
      </c>
      <c r="C7" s="38">
        <v>2726788.66</v>
      </c>
      <c r="D7" s="38">
        <f t="shared" si="1"/>
        <v>-279000</v>
      </c>
      <c r="E7" s="38">
        <v>2447788.66</v>
      </c>
      <c r="F7" s="38">
        <v>2447788.66</v>
      </c>
      <c r="G7" s="38">
        <v>0</v>
      </c>
    </row>
    <row r="8" spans="1:7" ht="25.5" x14ac:dyDescent="0.25">
      <c r="A8" s="25">
        <v>36</v>
      </c>
      <c r="B8" s="28" t="s">
        <v>183</v>
      </c>
      <c r="C8" s="38">
        <v>4913712.8</v>
      </c>
      <c r="D8" s="38">
        <f t="shared" si="1"/>
        <v>1283825.58</v>
      </c>
      <c r="E8" s="38">
        <v>6197538.3799999999</v>
      </c>
      <c r="F8" s="38">
        <v>6019338.04</v>
      </c>
      <c r="G8" s="38">
        <v>178200.34</v>
      </c>
    </row>
    <row r="9" spans="1:7" ht="38.25" x14ac:dyDescent="0.25">
      <c r="A9" s="25">
        <v>37</v>
      </c>
      <c r="B9" s="28" t="s">
        <v>184</v>
      </c>
      <c r="C9" s="38">
        <v>7173026.2300000004</v>
      </c>
      <c r="D9" s="38">
        <f t="shared" si="1"/>
        <v>499037.6799999997</v>
      </c>
      <c r="E9" s="38">
        <v>7672063.9100000001</v>
      </c>
      <c r="F9" s="38">
        <v>3936559.54</v>
      </c>
      <c r="G9" s="38">
        <v>3735504.37</v>
      </c>
    </row>
    <row r="10" spans="1:7" x14ac:dyDescent="0.25">
      <c r="A10" s="25">
        <v>38</v>
      </c>
      <c r="B10" s="25" t="s">
        <v>185</v>
      </c>
      <c r="C10" s="38">
        <v>9305924.7100000009</v>
      </c>
      <c r="D10" s="38">
        <f t="shared" si="1"/>
        <v>551624.20999999903</v>
      </c>
      <c r="E10" s="38">
        <v>9857548.9199999999</v>
      </c>
      <c r="F10" s="38">
        <v>9739730.7899999991</v>
      </c>
      <c r="G10" s="38">
        <v>117818.13</v>
      </c>
    </row>
    <row r="11" spans="1:7" ht="25.5" x14ac:dyDescent="0.25">
      <c r="A11" s="21">
        <v>4</v>
      </c>
      <c r="B11" s="29" t="s">
        <v>186</v>
      </c>
      <c r="C11" s="46">
        <f>SUM(C12:C14)</f>
        <v>82635051.340000004</v>
      </c>
      <c r="D11" s="46">
        <f t="shared" si="1"/>
        <v>-9878615.8000000119</v>
      </c>
      <c r="E11" s="46">
        <f t="shared" ref="D11:G11" si="3">SUM(E12:E14)</f>
        <v>72756435.539999992</v>
      </c>
      <c r="F11" s="46">
        <f t="shared" si="3"/>
        <v>60070314.260000005</v>
      </c>
      <c r="G11" s="46">
        <f t="shared" si="3"/>
        <v>12686121.279999999</v>
      </c>
    </row>
    <row r="12" spans="1:7" ht="38.25" x14ac:dyDescent="0.25">
      <c r="A12" s="25">
        <v>41</v>
      </c>
      <c r="B12" s="28" t="s">
        <v>187</v>
      </c>
      <c r="C12" s="38">
        <v>4532906.57</v>
      </c>
      <c r="D12" s="38">
        <f t="shared" si="1"/>
        <v>515024.69999999925</v>
      </c>
      <c r="E12" s="38">
        <v>5047931.2699999996</v>
      </c>
      <c r="F12" s="38">
        <v>1761140.35</v>
      </c>
      <c r="G12" s="38">
        <v>3286790.92</v>
      </c>
    </row>
    <row r="13" spans="1:7" ht="38.25" x14ac:dyDescent="0.25">
      <c r="A13" s="25">
        <v>42</v>
      </c>
      <c r="B13" s="28" t="s">
        <v>188</v>
      </c>
      <c r="C13" s="38">
        <v>31278467.190000001</v>
      </c>
      <c r="D13" s="38">
        <f t="shared" si="1"/>
        <v>-7624244.9200000018</v>
      </c>
      <c r="E13" s="38">
        <v>23654222.27</v>
      </c>
      <c r="F13" s="38">
        <v>15893514.42</v>
      </c>
      <c r="G13" s="38">
        <v>7760707.8499999996</v>
      </c>
    </row>
    <row r="14" spans="1:7" ht="38.25" x14ac:dyDescent="0.25">
      <c r="A14" s="25">
        <v>45</v>
      </c>
      <c r="B14" s="28" t="s">
        <v>189</v>
      </c>
      <c r="C14" s="38">
        <v>46823677.579999998</v>
      </c>
      <c r="D14" s="38">
        <f t="shared" si="1"/>
        <v>-2769395.5799999982</v>
      </c>
      <c r="E14" s="38">
        <v>44054282</v>
      </c>
      <c r="F14" s="38">
        <v>42415659.490000002</v>
      </c>
      <c r="G14" s="38">
        <v>1638622.51</v>
      </c>
    </row>
    <row r="15" spans="1:7" ht="25.5" x14ac:dyDescent="0.25">
      <c r="A15" s="21">
        <v>5</v>
      </c>
      <c r="B15" s="29" t="s">
        <v>190</v>
      </c>
      <c r="C15" s="46">
        <f>SUM(C16:C17)</f>
        <v>5276689.5199999996</v>
      </c>
      <c r="D15" s="46">
        <f t="shared" si="1"/>
        <v>272900</v>
      </c>
      <c r="E15" s="46">
        <f t="shared" ref="D15:G15" si="4">SUM(E16:E17)</f>
        <v>5549589.5199999996</v>
      </c>
      <c r="F15" s="46">
        <f t="shared" si="4"/>
        <v>4979438.5</v>
      </c>
      <c r="G15" s="46">
        <f t="shared" si="4"/>
        <v>570151.02</v>
      </c>
    </row>
    <row r="16" spans="1:7" ht="25.5" x14ac:dyDescent="0.25">
      <c r="A16" s="25">
        <v>51</v>
      </c>
      <c r="B16" s="25" t="s">
        <v>191</v>
      </c>
      <c r="C16" s="38">
        <v>3329375.75</v>
      </c>
      <c r="D16" s="38">
        <f t="shared" si="1"/>
        <v>280000</v>
      </c>
      <c r="E16" s="38">
        <v>3609375.75</v>
      </c>
      <c r="F16" s="38">
        <v>3609375.75</v>
      </c>
      <c r="G16" s="38">
        <v>0</v>
      </c>
    </row>
    <row r="17" spans="1:7" ht="38.25" x14ac:dyDescent="0.25">
      <c r="A17" s="25">
        <v>54</v>
      </c>
      <c r="B17" s="28" t="s">
        <v>192</v>
      </c>
      <c r="C17" s="38">
        <v>1947313.77</v>
      </c>
      <c r="D17" s="38">
        <f t="shared" si="1"/>
        <v>-7100</v>
      </c>
      <c r="E17" s="38">
        <v>1940213.77</v>
      </c>
      <c r="F17" s="38">
        <v>1370062.75</v>
      </c>
      <c r="G17" s="38">
        <v>570151.02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sažetak</vt:lpstr>
      <vt:lpstr>A-eko</vt:lpstr>
      <vt:lpstr>A-IF</vt:lpstr>
      <vt:lpstr>A-FUKC</vt:lpstr>
      <vt:lpstr>B-eko</vt:lpstr>
      <vt:lpstr>B-IF</vt:lpstr>
      <vt:lpstr>prihodi</vt:lpstr>
      <vt:lpstr>rashodi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Peruško Hajnc</dc:creator>
  <cp:lastModifiedBy>Laura Peruško Hajnc</cp:lastModifiedBy>
  <dcterms:created xsi:type="dcterms:W3CDTF">2025-12-09T12:31:07Z</dcterms:created>
  <dcterms:modified xsi:type="dcterms:W3CDTF">2025-12-09T13:27:05Z</dcterms:modified>
</cp:coreProperties>
</file>